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Company\ТЕНДЕРЫ И КОНТРОЛЬ ЦЕН\ТЕНДЕРНАЯ  ДОКУМЕНТАЦИЯ\2023 год\ОЗП-046-2023 Выполнение работ по асфальтированию площадки ООО ВОЛМА-ВТР\Для размещения\"/>
    </mc:Choice>
  </mc:AlternateContent>
  <bookViews>
    <workbookView xWindow="0" yWindow="0" windowWidth="24075" windowHeight="12435"/>
  </bookViews>
  <sheets>
    <sheet name="ТЗ" sheetId="1" r:id="rId1"/>
    <sheet name="Приложение №1" sheetId="3" r:id="rId2"/>
    <sheet name="Приложение №2" sheetId="2" r:id="rId3"/>
  </sheets>
  <definedNames>
    <definedName name="_xlnm.Print_Area" localSheetId="0">ТЗ!$A$1:$C$35</definedName>
  </definedNames>
  <calcPr calcId="152511"/>
</workbook>
</file>

<file path=xl/calcChain.xml><?xml version="1.0" encoding="utf-8"?>
<calcChain xmlns="http://schemas.openxmlformats.org/spreadsheetml/2006/main">
  <c r="D49" i="2" l="1"/>
  <c r="D45" i="2"/>
  <c r="D46" i="2"/>
  <c r="D47" i="2"/>
  <c r="D36" i="2"/>
  <c r="D37" i="2" s="1"/>
  <c r="D38" i="2" s="1"/>
  <c r="D29" i="2"/>
  <c r="D21" i="2"/>
  <c r="D22" i="2" s="1"/>
  <c r="D18" i="2"/>
  <c r="D17" i="2"/>
  <c r="D10" i="2"/>
  <c r="D11" i="2" s="1"/>
  <c r="D8" i="2"/>
  <c r="D9" i="2" s="1"/>
  <c r="G22" i="2"/>
  <c r="H24" i="2" s="1"/>
  <c r="D48" i="2" l="1"/>
  <c r="G48" i="2"/>
  <c r="G38" i="2"/>
  <c r="H40" i="2" s="1"/>
  <c r="G11" i="2"/>
  <c r="H13" i="2" l="1"/>
</calcChain>
</file>

<file path=xl/sharedStrings.xml><?xml version="1.0" encoding="utf-8"?>
<sst xmlns="http://schemas.openxmlformats.org/spreadsheetml/2006/main" count="142" uniqueCount="82">
  <si>
    <t>№</t>
  </si>
  <si>
    <t>Перечень основных данных и требований</t>
  </si>
  <si>
    <t>Основные данные и требования</t>
  </si>
  <si>
    <t>Контактная информация</t>
  </si>
  <si>
    <t>Заказчик:</t>
  </si>
  <si>
    <t>Интернет-Сайт:</t>
  </si>
  <si>
    <t>www.volma.ru</t>
  </si>
  <si>
    <t>Почтовый адрес:</t>
  </si>
  <si>
    <t>Ответственный по техническим вопросам:</t>
  </si>
  <si>
    <t>Предмет тендера</t>
  </si>
  <si>
    <t>Требования к качеству</t>
  </si>
  <si>
    <t>Гарантийный срок</t>
  </si>
  <si>
    <t>Форма и порядок оплаты</t>
  </si>
  <si>
    <t>Приложения</t>
  </si>
  <si>
    <t xml:space="preserve"> ТЕХНИЧЕСКОЕ ЗАДАНИЕ</t>
  </si>
  <si>
    <t>Наименование работ</t>
  </si>
  <si>
    <t>Объём работ</t>
  </si>
  <si>
    <t>Условия выполнения работ</t>
  </si>
  <si>
    <t>Требования к подрядчику</t>
  </si>
  <si>
    <t>Срок выполнения работ</t>
  </si>
  <si>
    <t>Место выполнения работ</t>
  </si>
  <si>
    <t>Ед.изм.</t>
  </si>
  <si>
    <t xml:space="preserve">В цену включаются все расходы Участника, производимые им в процессе выполнения работ, в том числе страховки, уплата налогов, сборов и других обязательных платежей, связанных с исполнением обязательств по договору в рамках данного тендера, а также транспортные, командировочные расходы, расходы на проживание и питание специалистов (если потребуется) – для выполнения работ. </t>
  </si>
  <si>
    <t>м2</t>
  </si>
  <si>
    <t xml:space="preserve">Напольских Б.Н. Ведущий инженер по эксплуатации зданий и сооружений ООО "УК "ВОЛМА", 8 906 409 11 16, napolskih@volma.ru </t>
  </si>
  <si>
    <t>м3</t>
  </si>
  <si>
    <t>тн.</t>
  </si>
  <si>
    <t>Требования к стоимости</t>
  </si>
  <si>
    <t xml:space="preserve">Гарантийный срок не менее 60 месяцев. В течение всего гарантийного срока подрядчик гарантирует устранение дефектов и недостатков, возникших в процессе эксплуатации объекта (в т.ч. скрытых, которые невозможно было выявить при приёмке). Устранение дефектов и недостатков подрядчик осуществляет собственными силами и средствами, без взимания дополнительной платы. </t>
  </si>
  <si>
    <t>Безналичный расчет. Порядок оплаты является одним из критериев оценки. Предпочтительной является оплата по факту выполнения работ с отсрочкой платежа 10 каледарных дней после согласования актов выполненых работ. Датой выполнения Заказчиком обязательства по оплате считается дата списания денежных средств с расчетного счета Заказчика.</t>
  </si>
  <si>
    <t xml:space="preserve">Подрядчик должен иметь опыт выполнения аналогичных работ, располагающими техническими средствами, иметь достаточное количество специалистов соответствующей квалификации, необходимой для выполнения качественной работы. 
Наличие опыта оказания аналогичных услуг не менее 5 лет.
Членство в СРО.
Подрядчик обязан составить график производства работ и согласовать его с заказчиком. До начала производства работ технический персонал должен быть ознакомлен с графиком производства работ. 
Поставка материалов, изделий осуществляется Подрядчиком. Обязательное предоставление копии товарных накладных (или иных документов) службе безопасности при ввозе материалов на строительный объект.
Персонал Подрядчика, командированный к месту производства работ, должен пройти в своей организации обучение и проверку знаний ПБ при работе в объеме требований, предъявляемых к выполняемым работам. При производстве работ соблюдать СНиП 12-03-2001; СНиП 12-04-2002 «Безопасность труда в строительстве», а также соблюдение норм пожарной безопасности и охраны труда. Подрядчик обязан содержать в порядке, соблюдая противопожарные, санитарные и экологические нормы, территории (площадки), отведенные ему для складирования новых материалов и демонтируемых материалов. Производить  уборку объекта от строительного мусора по окончании работ, сбор и вывоз строительного и бытового мусора, образовавшегося в результате ремонта, производить не реже 1 раза в неделю за счет собственных средств, собственным транспортом, а также строительный мусор вывозится на полигон захоронения, оплачиваемого за счет средств Подрядчика.
Контроль исполнения правил обращения с отходами, образуемыми при проведении ремонтно-строительных работ, осуществляет подрядная организация. Подрядчик по заданию Заказчика выполняет все подготовительные, общестроительные и другие работы в соответствии с Технической документацией, указаниями, распоряжениями Заказчика и действующим законодательством РФ, включая работы, определенно не упомянутые, но необходимые для ремонта объекта и нормальной его эксплуатации.
Подрядчик осуществляет за свой счет необходимые мероприятия сезонного характера для обеспечения надлежащих темпов выполнения работ и достижения требуемых качественных показателей и обеспечивает беспрепятственный доступ персонала Заказчика на объект, ко всем видам работ, в любое время, в течение всего периода производства работ.
Обязательное предоставление исполнительной документации на основании приказа Ростехнадзора от 26.12.2006 N 1128 (ред. от 09.11.2017) "Об утверждении и введении в действие Требований к составу и порядку ведения исполнительной документации при строительстве, реконструкции, капитальном ремонте объектов капитального строительства и требований, предъявляемых к актам освидетельствования работ, конструкций, участков сетей инженерно-технического обеспечения".  </t>
  </si>
  <si>
    <t>Требования к технико-коммерческому предложению</t>
  </si>
  <si>
    <t>Калькуляционной метод расчет в виде единичных расценок в разрезе материалов и видов работ*.
*в стоимость работ должны включать все возможные расходы подрядчика предвиденные и непредвиденные, в том числе, но не исключительно: привлечение машин, механизмов и транспорта, оплату труда, вывоз мусора.</t>
  </si>
  <si>
    <t>Кол-во</t>
  </si>
  <si>
    <t xml:space="preserve">  </t>
  </si>
  <si>
    <t>Дополнительные требования</t>
  </si>
  <si>
    <t xml:space="preserve">Плотная мелкозернистая асфальтобетонная смесь марки II ГОСТ 9128-2013-толщина 30 мм полимерном битумном вяжущем    </t>
  </si>
  <si>
    <t>Плотная крупнозернистая асфальтобетонная смесь марки III ГОСТ 9128-2013-толщина 30 мм полимерном битумном вяжущем</t>
  </si>
  <si>
    <t>л</t>
  </si>
  <si>
    <t>Устройство асфальтового покрытия 60 мм дорожные.</t>
  </si>
  <si>
    <t>Устройство щебеночного основания толщиной 350 мм</t>
  </si>
  <si>
    <t>Щебень фр.40-70</t>
  </si>
  <si>
    <t xml:space="preserve">Плотная мелкозернистая асфальтобетонная смесь марки II ГОСТ 9128-2013-толщина 40 мм полимерном битумном вяжущем    </t>
  </si>
  <si>
    <t>Плотная крупнозернистая асфальтобетонная смесь марки III ГОСТ 9128-2013-толщина 60 мм полимерном битумном вяжущем</t>
  </si>
  <si>
    <t>Устройство асфальтового покрытия 100 мм дорожные.</t>
  </si>
  <si>
    <t>В соответствии с ведомостью объемов работ 06/23</t>
  </si>
  <si>
    <t>Выполнение работ по устройству площадки хранения готовой продукции ООО "ВОЛМА-ВТР"</t>
  </si>
  <si>
    <t xml:space="preserve">ООО"ВОЛМА - ВТР"  </t>
  </si>
  <si>
    <t>400006, г. Волгоград, ул. Шкирятова, 36</t>
  </si>
  <si>
    <t>Весь ввозимый материал будет взвешиваться через весы ООО «ВОЛМА-ВТР» с обязательным наличием первичной документации (транспортная накладная, товарная накладная).</t>
  </si>
  <si>
    <t xml:space="preserve">ООО «ВОЛМА-ВТР», адрес: г. Волгоград, ул. Шкирятова, 36. </t>
  </si>
  <si>
    <t>Битумная эмульсия</t>
  </si>
  <si>
    <r>
      <t>Подрядчик обязан согласовывать все материалы (включая их стоимость) с Заказчиком до начала производства работ. Подрядчик должен выполнить перечисленные работы, обеспечив их надлежащее качество, в соответствии с</t>
    </r>
    <r>
      <rPr>
        <sz val="11"/>
        <color rgb="FFFF0000"/>
        <rFont val="Times New Roman"/>
        <family val="1"/>
        <charset val="204"/>
      </rPr>
      <t xml:space="preserve"> </t>
    </r>
    <r>
      <rPr>
        <sz val="11"/>
        <color theme="1" tint="4.9989318521683403E-2"/>
        <rFont val="Times New Roman"/>
        <family val="1"/>
        <charset val="204"/>
      </rPr>
      <t>СП 325.1325800.2017, СП 78.13330.2012, СП 82.13330.2016 и СП 113.13330.2016  с применени</t>
    </r>
    <r>
      <rPr>
        <sz val="11"/>
        <color rgb="FF000000"/>
        <rFont val="Times New Roman"/>
        <family val="1"/>
        <charset val="204"/>
      </rPr>
      <t>ем высококачественных строительных материалов. Все материалы должны иметь:
1. Сертификаты соответствия (паспорта качества);
2. Санитарно-эпидемиологические заключения;
3. Исполнительную документацию в соответствии Приказом Ростехнадзора от 09.11.2017 №470 "О внесении изменений в Требования к составу и порядку ведения исполнительной документации при строительстве, реконструкции, капитальном ремонте объектов капитального строительства и требования, предъявляемые к актам освидетельствования работ, конструкций, участков сетей инженерно-технического обеспечения, утвержденные приказом Федеральной службы по экологическому, технологическому и атомному надзору от 26 декабря 2006 г. №1128"
(Зарегистрировано в Минюсте России 15.02.2018 N 50053).
Инструкции по применению заводов – изготовителей на русском языке с указанием нормы расхода материалов.</t>
    </r>
  </si>
  <si>
    <t>Схема покрытий</t>
  </si>
  <si>
    <t>Приложение №1</t>
  </si>
  <si>
    <t>к Техническому заданию на выполнение работ по по устройству площадки хранения готовой продукции ООО "ВОЛМА-ВТР"</t>
  </si>
  <si>
    <t>Ведомость объемов работ ООО «ВОЛМА-ВТР» 06/23</t>
  </si>
  <si>
    <t>Приложение №2</t>
  </si>
  <si>
    <t>Приложение №1 Схема покрытий.
Приложение №2 Ведомость объёмов работ.</t>
  </si>
  <si>
    <t>Согласно:
Приложению №1 Схеме покрытий 
Приложению №2 Ведомости объёмов работ.</t>
  </si>
  <si>
    <t>на выполнение работ по устройству площадки хранения готовой продукции ООО "ВОЛМА-ВТР"</t>
  </si>
  <si>
    <t>Песок несортированный со склада сушки песка (материал заказчика)</t>
  </si>
  <si>
    <t xml:space="preserve">Устройство песчанного основания толщиной 1450мм </t>
  </si>
  <si>
    <t>Плотная крупнозернистая асфальтобетонная смесь марки III ГОСТ 9128-2013-толщина 40 мм полимерном битумном вяжущем</t>
  </si>
  <si>
    <t>Устройство асфальтового покрытия 80 мм дорожные.</t>
  </si>
  <si>
    <t>Уплотнение грунта</t>
  </si>
  <si>
    <t>м.п.</t>
  </si>
  <si>
    <t>ФБС 2380*400*580мм</t>
  </si>
  <si>
    <t xml:space="preserve">Устройство песчанного основания толщиной 400мм </t>
  </si>
  <si>
    <t>Тип 3. Устройство площадки по бетонному основанию с засыпкой приямка на месте демонтируемого здания</t>
  </si>
  <si>
    <t>Тип 1. Устройство площадки в зоне градирен с засыпкой чаши градирни</t>
  </si>
  <si>
    <t>Тип 2. Разборка старого покрытия и устройство площадки</t>
  </si>
  <si>
    <t>шт</t>
  </si>
  <si>
    <t xml:space="preserve">Тип 4. Устройство площадки в зоне градирен </t>
  </si>
  <si>
    <t>Монтаж ФБС</t>
  </si>
  <si>
    <t>Устройство примыкания к существующему дорожному покрытию</t>
  </si>
  <si>
    <t>Установка бордюра</t>
  </si>
  <si>
    <t>Бордюр дорожный 1000*300*150</t>
  </si>
  <si>
    <r>
      <t xml:space="preserve">Снятие разрушенного асфальтового покрытия до 100 мм </t>
    </r>
    <r>
      <rPr>
        <b/>
        <sz val="12"/>
        <color rgb="FFFF0000"/>
        <rFont val="Times New Roman"/>
        <family val="1"/>
        <charset val="204"/>
      </rPr>
      <t xml:space="preserve">с вывозом и утилизацией </t>
    </r>
  </si>
  <si>
    <r>
      <t xml:space="preserve">Разработка грунта толщиной 430мм </t>
    </r>
    <r>
      <rPr>
        <b/>
        <sz val="12"/>
        <color rgb="FFFF0000"/>
        <rFont val="Times New Roman"/>
        <family val="1"/>
        <charset val="204"/>
      </rPr>
      <t xml:space="preserve">с вывозом и утилизацией </t>
    </r>
  </si>
  <si>
    <r>
      <t xml:space="preserve">Демонтаж сваи </t>
    </r>
    <r>
      <rPr>
        <b/>
        <sz val="12"/>
        <color rgb="FFFF0000"/>
        <rFont val="Times New Roman"/>
        <family val="1"/>
        <charset val="204"/>
      </rPr>
      <t>с вывозом и утилизацией</t>
    </r>
  </si>
  <si>
    <t>сентябрь-октябрь 2023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</si>
</sst>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[$-419]General"/>
    <numFmt numFmtId="166" formatCode="[$-419]0%"/>
    <numFmt numFmtId="167" formatCode="#,##0.00&quot; &quot;[$руб.-419];[Red]&quot;-&quot;#,##0.00&quot; &quot;[$руб.-419]"/>
    <numFmt numFmtId="168" formatCode="_-* #,##0.000\ _₽_-;\-* #,##0.000\ _₽_-;_-* &quot;-&quot;???\ _₽_-;_-@_-"/>
  </numFmts>
  <fonts count="30">
    <font>
      <sz val="11"/>
      <color rgb="FF000000"/>
      <name val="Arial1"/>
      <charset val="204"/>
    </font>
    <font>
      <u/>
      <sz val="11"/>
      <color rgb="FF0000FF"/>
      <name val="Arial1"/>
      <charset val="204"/>
    </font>
    <font>
      <sz val="10"/>
      <color rgb="FF000000"/>
      <name val="Arial Cyr"/>
      <charset val="204"/>
    </font>
    <font>
      <sz val="11"/>
      <color rgb="FF000000"/>
      <name val="Calibri"/>
      <family val="2"/>
      <charset val="204"/>
    </font>
    <font>
      <sz val="10"/>
      <color rgb="FF000000"/>
      <name val="Arial1"/>
      <charset val="204"/>
    </font>
    <font>
      <u/>
      <sz val="10"/>
      <color rgb="FF0000FF"/>
      <name val="Arial Cyr"/>
      <charset val="204"/>
    </font>
    <font>
      <b/>
      <i/>
      <sz val="16"/>
      <color rgb="FF000000"/>
      <name val="Arial1"/>
      <charset val="204"/>
    </font>
    <font>
      <b/>
      <i/>
      <u/>
      <sz val="11"/>
      <color rgb="FF000000"/>
      <name val="Arial1"/>
      <charset val="204"/>
    </font>
    <font>
      <b/>
      <sz val="10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u/>
      <sz val="11"/>
      <color rgb="FF0000FF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Arial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Arial1"/>
      <charset val="204"/>
    </font>
    <font>
      <sz val="12"/>
      <color theme="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 tint="4.9989318521683403E-2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3" tint="0.39997558519241921"/>
      <name val="Times New Roman"/>
      <family val="1"/>
      <charset val="204"/>
    </font>
    <font>
      <b/>
      <sz val="12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165" fontId="2" fillId="0" borderId="0" applyBorder="0" applyProtection="0"/>
    <xf numFmtId="165" fontId="3" fillId="0" borderId="0" applyBorder="0" applyProtection="0"/>
    <xf numFmtId="165" fontId="3" fillId="0" borderId="0" applyBorder="0" applyProtection="0"/>
    <xf numFmtId="165" fontId="4" fillId="0" borderId="0" applyBorder="0" applyProtection="0"/>
    <xf numFmtId="166" fontId="2" fillId="0" borderId="0" applyBorder="0" applyProtection="0"/>
    <xf numFmtId="165" fontId="5" fillId="0" borderId="0" applyBorder="0" applyProtection="0"/>
    <xf numFmtId="165" fontId="2" fillId="0" borderId="0" applyBorder="0" applyProtection="0"/>
    <xf numFmtId="0" fontId="6" fillId="0" borderId="0" applyNumberFormat="0" applyBorder="0" applyProtection="0">
      <alignment horizontal="center"/>
    </xf>
    <xf numFmtId="0" fontId="6" fillId="0" borderId="0" applyNumberFormat="0" applyBorder="0" applyProtection="0">
      <alignment horizontal="center" textRotation="90"/>
    </xf>
    <xf numFmtId="0" fontId="7" fillId="0" borderId="0" applyNumberFormat="0" applyBorder="0" applyProtection="0"/>
    <xf numFmtId="167" fontId="7" fillId="0" borderId="0" applyBorder="0" applyProtection="0"/>
    <xf numFmtId="164" fontId="17" fillId="0" borderId="0" applyFont="0" applyFill="0" applyBorder="0" applyAlignment="0" applyProtection="0"/>
  </cellStyleXfs>
  <cellXfs count="61">
    <xf numFmtId="0" fontId="0" fillId="0" borderId="0" xfId="0"/>
    <xf numFmtId="165" fontId="2" fillId="0" borderId="0" xfId="8"/>
    <xf numFmtId="165" fontId="2" fillId="0" borderId="0" xfId="8" applyAlignment="1">
      <alignment wrapText="1"/>
    </xf>
    <xf numFmtId="165" fontId="2" fillId="0" borderId="0" xfId="8" applyAlignment="1">
      <alignment horizontal="left" wrapText="1"/>
    </xf>
    <xf numFmtId="0" fontId="15" fillId="0" borderId="0" xfId="0" applyFont="1"/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vertical="top" wrapText="1"/>
    </xf>
    <xf numFmtId="165" fontId="2" fillId="0" borderId="0" xfId="8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1" xfId="8" applyFont="1" applyBorder="1" applyAlignment="1">
      <alignment vertical="top" wrapText="1"/>
    </xf>
    <xf numFmtId="0" fontId="12" fillId="0" borderId="1" xfId="0" applyFont="1" applyBorder="1" applyAlignment="1">
      <alignment horizontal="left" vertical="top" wrapText="1"/>
    </xf>
    <xf numFmtId="165" fontId="8" fillId="0" borderId="1" xfId="8" applyFont="1" applyBorder="1" applyAlignment="1">
      <alignment horizontal="center" vertical="center" wrapText="1"/>
    </xf>
    <xf numFmtId="165" fontId="9" fillId="0" borderId="1" xfId="8" applyFont="1" applyBorder="1" applyAlignment="1">
      <alignment horizontal="center" vertical="center" wrapText="1"/>
    </xf>
    <xf numFmtId="165" fontId="10" fillId="0" borderId="1" xfId="8" applyFont="1" applyBorder="1" applyAlignment="1">
      <alignment horizontal="center" vertical="top" wrapText="1"/>
    </xf>
    <xf numFmtId="165" fontId="11" fillId="2" borderId="1" xfId="8" applyFont="1" applyFill="1" applyBorder="1" applyAlignment="1">
      <alignment horizontal="center" vertical="top" wrapText="1"/>
    </xf>
    <xf numFmtId="165" fontId="9" fillId="0" borderId="1" xfId="8" applyFont="1" applyBorder="1" applyAlignment="1">
      <alignment horizontal="right" vertical="top" wrapText="1"/>
    </xf>
    <xf numFmtId="165" fontId="12" fillId="0" borderId="1" xfId="8" applyFont="1" applyBorder="1" applyAlignment="1">
      <alignment vertical="top" wrapText="1"/>
    </xf>
    <xf numFmtId="165" fontId="14" fillId="0" borderId="1" xfId="1" applyNumberFormat="1" applyFont="1" applyFill="1" applyBorder="1" applyAlignment="1">
      <alignment vertical="top" wrapText="1"/>
    </xf>
    <xf numFmtId="0" fontId="12" fillId="0" borderId="1" xfId="0" applyFont="1" applyBorder="1" applyAlignment="1">
      <alignment wrapText="1"/>
    </xf>
    <xf numFmtId="165" fontId="11" fillId="0" borderId="1" xfId="8" applyFont="1" applyBorder="1" applyAlignment="1">
      <alignment horizontal="center" vertical="center" wrapText="1"/>
    </xf>
    <xf numFmtId="165" fontId="9" fillId="0" borderId="1" xfId="8" applyFont="1" applyBorder="1" applyAlignment="1">
      <alignment horizontal="right" vertical="center" wrapText="1"/>
    </xf>
    <xf numFmtId="0" fontId="19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 wrapText="1"/>
    </xf>
    <xf numFmtId="164" fontId="15" fillId="0" borderId="0" xfId="13" applyFont="1"/>
    <xf numFmtId="4" fontId="15" fillId="0" borderId="0" xfId="0" applyNumberFormat="1" applyFont="1"/>
    <xf numFmtId="0" fontId="21" fillId="0" borderId="0" xfId="0" applyFont="1"/>
    <xf numFmtId="168" fontId="21" fillId="0" borderId="0" xfId="0" applyNumberFormat="1" applyFont="1"/>
    <xf numFmtId="164" fontId="16" fillId="0" borderId="0" xfId="13" applyFont="1"/>
    <xf numFmtId="0" fontId="15" fillId="0" borderId="1" xfId="0" applyFont="1" applyBorder="1" applyAlignment="1">
      <alignment horizontal="left" vertical="center" wrapText="1" readingOrder="1"/>
    </xf>
    <xf numFmtId="0" fontId="15" fillId="0" borderId="1" xfId="0" applyFont="1" applyBorder="1" applyAlignment="1">
      <alignment horizontal="center" vertical="center"/>
    </xf>
    <xf numFmtId="0" fontId="15" fillId="0" borderId="1" xfId="0" applyFont="1" applyBorder="1" applyAlignment="1">
      <alignment horizontal="left" vertical="center" wrapText="1"/>
    </xf>
    <xf numFmtId="0" fontId="15" fillId="4" borderId="1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top" wrapText="1"/>
    </xf>
    <xf numFmtId="0" fontId="24" fillId="0" borderId="1" xfId="0" applyFont="1" applyBorder="1" applyAlignment="1">
      <alignment vertical="top" wrapText="1"/>
    </xf>
    <xf numFmtId="0" fontId="25" fillId="0" borderId="0" xfId="0" applyFont="1"/>
    <xf numFmtId="0" fontId="25" fillId="0" borderId="0" xfId="0" applyFont="1" applyAlignment="1">
      <alignment horizontal="right"/>
    </xf>
    <xf numFmtId="0" fontId="27" fillId="0" borderId="1" xfId="0" applyFont="1" applyBorder="1" applyAlignment="1">
      <alignment vertical="top" wrapText="1"/>
    </xf>
    <xf numFmtId="0" fontId="18" fillId="0" borderId="1" xfId="0" applyFont="1" applyBorder="1" applyAlignment="1">
      <alignment horizontal="center" vertical="center" wrapText="1"/>
    </xf>
    <xf numFmtId="40" fontId="15" fillId="4" borderId="1" xfId="0" applyNumberFormat="1" applyFont="1" applyFill="1" applyBorder="1" applyAlignment="1">
      <alignment horizontal="center" vertical="center"/>
    </xf>
    <xf numFmtId="40" fontId="15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40" fontId="15" fillId="0" borderId="1" xfId="0" applyNumberFormat="1" applyFont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center" wrapText="1"/>
    </xf>
    <xf numFmtId="165" fontId="11" fillId="0" borderId="0" xfId="8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165" fontId="13" fillId="0" borderId="0" xfId="8" applyFont="1" applyAlignment="1">
      <alignment horizontal="center" vertical="center"/>
    </xf>
    <xf numFmtId="0" fontId="12" fillId="0" borderId="1" xfId="0" applyFont="1" applyBorder="1" applyAlignment="1">
      <alignment vertical="top"/>
    </xf>
    <xf numFmtId="165" fontId="9" fillId="0" borderId="3" xfId="8" applyFont="1" applyBorder="1" applyAlignment="1">
      <alignment horizontal="center" vertical="center" wrapText="1"/>
    </xf>
    <xf numFmtId="165" fontId="9" fillId="0" borderId="2" xfId="8" applyFont="1" applyBorder="1" applyAlignment="1">
      <alignment horizontal="center" vertical="center" wrapText="1"/>
    </xf>
    <xf numFmtId="165" fontId="11" fillId="0" borderId="3" xfId="8" applyFont="1" applyBorder="1" applyAlignment="1">
      <alignment horizontal="center" vertical="center" wrapText="1"/>
    </xf>
    <xf numFmtId="165" fontId="11" fillId="0" borderId="2" xfId="8" applyFont="1" applyBorder="1" applyAlignment="1">
      <alignment horizontal="center" vertical="center" wrapText="1"/>
    </xf>
    <xf numFmtId="0" fontId="12" fillId="0" borderId="3" xfId="0" applyFont="1" applyBorder="1" applyAlignment="1">
      <alignment horizontal="left" vertical="top" wrapText="1"/>
    </xf>
    <xf numFmtId="0" fontId="12" fillId="0" borderId="2" xfId="0" applyFont="1" applyBorder="1" applyAlignment="1">
      <alignment horizontal="left" vertical="top" wrapText="1"/>
    </xf>
    <xf numFmtId="165" fontId="11" fillId="2" borderId="1" xfId="8" applyFont="1" applyFill="1" applyBorder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0" fontId="26" fillId="0" borderId="0" xfId="0" applyFont="1" applyAlignment="1">
      <alignment horizontal="right"/>
    </xf>
    <xf numFmtId="164" fontId="16" fillId="0" borderId="0" xfId="13" applyFont="1" applyBorder="1" applyAlignment="1">
      <alignment horizontal="center"/>
    </xf>
    <xf numFmtId="0" fontId="19" fillId="3" borderId="1" xfId="0" applyFont="1" applyFill="1" applyBorder="1" applyAlignment="1">
      <alignment horizontal="center" vertical="center" wrapText="1"/>
    </xf>
    <xf numFmtId="164" fontId="28" fillId="0" borderId="0" xfId="13" applyFont="1" applyBorder="1" applyAlignment="1">
      <alignment horizontal="center" vertical="center"/>
    </xf>
  </cellXfs>
  <cellStyles count="14">
    <cellStyle name="Excel Built-in Hyperlink" xfId="7"/>
    <cellStyle name="Excel Built-in Normal" xfId="8"/>
    <cellStyle name="Heading" xfId="9"/>
    <cellStyle name="Heading1" xfId="10"/>
    <cellStyle name="Result" xfId="11"/>
    <cellStyle name="Result2" xfId="12"/>
    <cellStyle name="Гиперссылка" xfId="1"/>
    <cellStyle name="Обычный" xfId="0" builtinId="0" customBuiltin="1"/>
    <cellStyle name="Обычный 2" xfId="2"/>
    <cellStyle name="Обычный 3" xfId="3"/>
    <cellStyle name="Обычный 3 2" xfId="4"/>
    <cellStyle name="Обычный 4" xfId="5"/>
    <cellStyle name="Процентный 2" xfId="6"/>
    <cellStyle name="Финансовый" xfId="13" builtinId="3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1039905</xdr:colOff>
      <xdr:row>0</xdr:row>
      <xdr:rowOff>17929</xdr:rowOff>
    </xdr:from>
    <xdr:to>
      <xdr:col>2</xdr:col>
      <xdr:colOff>5290896</xdr:colOff>
      <xdr:row>0</xdr:row>
      <xdr:rowOff>1658470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C22B21B2-4A60-5863-C3ED-FAD625E0E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89529" y="17929"/>
          <a:ext cx="7030049" cy="16405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672352</xdr:colOff>
      <xdr:row>4</xdr:row>
      <xdr:rowOff>0</xdr:rowOff>
    </xdr:from>
    <xdr:to>
      <xdr:col>17</xdr:col>
      <xdr:colOff>26893</xdr:colOff>
      <xdr:row>38</xdr:row>
      <xdr:rowOff>43426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FDB9CED8-FF4A-4FF2-122C-554B288E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" y="735106"/>
          <a:ext cx="10784541" cy="6139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27</xdr:row>
      <xdr:rowOff>0</xdr:rowOff>
    </xdr:from>
    <xdr:to>
      <xdr:col>5</xdr:col>
      <xdr:colOff>1002030</xdr:colOff>
      <xdr:row>27</xdr:row>
      <xdr:rowOff>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xmlns="" id="{48044B1E-3900-4517-8457-2E5E5B9AC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0195" y="15287625"/>
          <a:ext cx="227838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volma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E42"/>
  <sheetViews>
    <sheetView tabSelected="1" topLeftCell="A16" zoomScale="85" zoomScaleNormal="85" workbookViewId="0">
      <selection activeCell="C16" sqref="C16:C17"/>
    </sheetView>
  </sheetViews>
  <sheetFormatPr defaultRowHeight="14.25"/>
  <cols>
    <col min="1" max="1" width="4.625" style="1" customWidth="1"/>
    <col min="2" max="2" width="36.5" style="1" bestFit="1" customWidth="1"/>
    <col min="3" max="3" width="85" style="1" customWidth="1"/>
    <col min="4" max="1019" width="8" style="1" customWidth="1"/>
    <col min="1020" max="1020" width="9" customWidth="1"/>
  </cols>
  <sheetData>
    <row r="1" spans="1:1019" ht="138.75" customHeight="1">
      <c r="A1" s="45"/>
      <c r="B1" s="45"/>
      <c r="C1" s="45"/>
    </row>
    <row r="2" spans="1:1019" ht="20.25">
      <c r="A2" s="46" t="s">
        <v>14</v>
      </c>
      <c r="B2" s="46"/>
      <c r="C2" s="46"/>
    </row>
    <row r="3" spans="1:1019" ht="31.5" customHeight="1">
      <c r="A3" s="44" t="s">
        <v>60</v>
      </c>
      <c r="B3" s="44"/>
      <c r="C3" s="44"/>
    </row>
    <row r="4" spans="1:1019" s="9" customFormat="1" ht="28.5">
      <c r="A4" s="12" t="s">
        <v>0</v>
      </c>
      <c r="B4" s="13" t="s">
        <v>1</v>
      </c>
      <c r="C4" s="13" t="s">
        <v>2</v>
      </c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</row>
    <row r="5" spans="1:1019">
      <c r="A5" s="14">
        <v>1</v>
      </c>
      <c r="B5" s="14">
        <v>2</v>
      </c>
      <c r="C5" s="14">
        <v>3</v>
      </c>
    </row>
    <row r="6" spans="1:1019" ht="15.75" customHeight="1">
      <c r="A6" s="15">
        <v>1</v>
      </c>
      <c r="B6" s="54" t="s">
        <v>3</v>
      </c>
      <c r="C6" s="54"/>
    </row>
    <row r="7" spans="1:1019" ht="15" customHeight="1">
      <c r="A7" s="47"/>
      <c r="B7" s="16" t="s">
        <v>4</v>
      </c>
      <c r="C7" s="17" t="s">
        <v>47</v>
      </c>
    </row>
    <row r="8" spans="1:1019" ht="30.6" customHeight="1">
      <c r="A8" s="47"/>
      <c r="B8" s="16" t="s">
        <v>8</v>
      </c>
      <c r="C8" s="33" t="s">
        <v>24</v>
      </c>
    </row>
    <row r="9" spans="1:1019" ht="15" customHeight="1">
      <c r="A9" s="47"/>
      <c r="B9" s="16" t="s">
        <v>5</v>
      </c>
      <c r="C9" s="18" t="s">
        <v>6</v>
      </c>
    </row>
    <row r="10" spans="1:1019" ht="15">
      <c r="A10" s="47"/>
      <c r="B10" s="16" t="s">
        <v>7</v>
      </c>
      <c r="C10" s="19" t="s">
        <v>48</v>
      </c>
    </row>
    <row r="11" spans="1:1019" ht="15.75" customHeight="1">
      <c r="A11" s="15">
        <v>2</v>
      </c>
      <c r="B11" s="54" t="s">
        <v>9</v>
      </c>
      <c r="C11" s="54"/>
    </row>
    <row r="12" spans="1:1019" ht="15">
      <c r="A12" s="10"/>
      <c r="B12" s="16" t="s">
        <v>15</v>
      </c>
      <c r="C12" s="7" t="s">
        <v>46</v>
      </c>
    </row>
    <row r="13" spans="1:1019" ht="45">
      <c r="A13" s="10"/>
      <c r="B13" s="16" t="s">
        <v>16</v>
      </c>
      <c r="C13" s="11" t="s">
        <v>59</v>
      </c>
    </row>
    <row r="14" spans="1:1019" ht="15">
      <c r="A14" s="10"/>
      <c r="B14" s="16" t="s">
        <v>17</v>
      </c>
      <c r="C14" s="7" t="s">
        <v>45</v>
      </c>
    </row>
    <row r="15" spans="1:1019" ht="228.6" customHeight="1">
      <c r="A15" s="20"/>
      <c r="B15" s="16" t="s">
        <v>10</v>
      </c>
      <c r="C15" s="7" t="s">
        <v>52</v>
      </c>
    </row>
    <row r="16" spans="1:1019" ht="409.5" customHeight="1">
      <c r="A16" s="50"/>
      <c r="B16" s="48" t="s">
        <v>18</v>
      </c>
      <c r="C16" s="52" t="s">
        <v>30</v>
      </c>
    </row>
    <row r="17" spans="1:3" ht="90" customHeight="1">
      <c r="A17" s="51"/>
      <c r="B17" s="49"/>
      <c r="C17" s="53"/>
    </row>
    <row r="18" spans="1:3" ht="60">
      <c r="A18" s="20"/>
      <c r="B18" s="21" t="s">
        <v>11</v>
      </c>
      <c r="C18" s="7" t="s">
        <v>28</v>
      </c>
    </row>
    <row r="19" spans="1:3" ht="15.75">
      <c r="A19" s="20"/>
      <c r="B19" s="21" t="s">
        <v>19</v>
      </c>
      <c r="C19" s="34" t="s">
        <v>81</v>
      </c>
    </row>
    <row r="20" spans="1:3" ht="15.75">
      <c r="A20" s="20"/>
      <c r="B20" s="21" t="s">
        <v>20</v>
      </c>
      <c r="C20" s="7" t="s">
        <v>50</v>
      </c>
    </row>
    <row r="21" spans="1:3" ht="60">
      <c r="A21" s="20"/>
      <c r="B21" s="21" t="s">
        <v>12</v>
      </c>
      <c r="C21" s="7" t="s">
        <v>29</v>
      </c>
    </row>
    <row r="22" spans="1:3" ht="60">
      <c r="A22" s="20"/>
      <c r="B22" s="21" t="s">
        <v>27</v>
      </c>
      <c r="C22" s="7" t="s">
        <v>22</v>
      </c>
    </row>
    <row r="23" spans="1:3" ht="60">
      <c r="A23" s="20"/>
      <c r="B23" s="21" t="s">
        <v>31</v>
      </c>
      <c r="C23" s="7" t="s">
        <v>32</v>
      </c>
    </row>
    <row r="24" spans="1:3" ht="30">
      <c r="A24" s="20"/>
      <c r="B24" s="21" t="s">
        <v>35</v>
      </c>
      <c r="C24" s="7" t="s">
        <v>49</v>
      </c>
    </row>
    <row r="25" spans="1:3" ht="30">
      <c r="A25" s="20"/>
      <c r="B25" s="21" t="s">
        <v>13</v>
      </c>
      <c r="C25" s="37" t="s">
        <v>58</v>
      </c>
    </row>
    <row r="30" spans="1:3">
      <c r="C30" s="3"/>
    </row>
    <row r="32" spans="1:3">
      <c r="C32" s="2"/>
    </row>
    <row r="33" spans="2:3">
      <c r="C33" s="2"/>
    </row>
    <row r="34" spans="2:3">
      <c r="C34" s="2"/>
    </row>
    <row r="42" spans="2:3">
      <c r="B42" s="1" t="s">
        <v>34</v>
      </c>
    </row>
  </sheetData>
  <mergeCells count="9">
    <mergeCell ref="A3:C3"/>
    <mergeCell ref="A1:C1"/>
    <mergeCell ref="A2:C2"/>
    <mergeCell ref="A7:A10"/>
    <mergeCell ref="B16:B17"/>
    <mergeCell ref="A16:A17"/>
    <mergeCell ref="C16:C17"/>
    <mergeCell ref="B11:C11"/>
    <mergeCell ref="B6:C6"/>
  </mergeCells>
  <hyperlinks>
    <hyperlink ref="C9" r:id="rId1"/>
  </hyperlinks>
  <pageMargins left="0.55118110236220497" right="0.35433070866141703" top="0.82677165354330717" bottom="0.78740157480315009" header="0.43307086614173207" footer="0.39370078740157505"/>
  <pageSetup paperSize="9" scale="68" fitToHeight="0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"/>
  <sheetViews>
    <sheetView topLeftCell="F7" zoomScale="85" zoomScaleNormal="85" workbookViewId="0">
      <selection activeCell="U20" sqref="U20"/>
    </sheetView>
  </sheetViews>
  <sheetFormatPr defaultRowHeight="14.25"/>
  <sheetData>
    <row r="1" spans="1:18">
      <c r="B1" s="57" t="s">
        <v>54</v>
      </c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</row>
    <row r="2" spans="1:18">
      <c r="B2" s="57" t="s">
        <v>55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57"/>
    </row>
    <row r="3" spans="1:18">
      <c r="B3" s="35"/>
      <c r="C3" s="35"/>
      <c r="D3" s="35"/>
      <c r="E3" s="35"/>
      <c r="F3" s="35"/>
      <c r="G3" s="35"/>
      <c r="H3" s="35"/>
      <c r="I3" s="35"/>
      <c r="J3" s="35"/>
      <c r="K3" s="35"/>
      <c r="L3" s="56"/>
      <c r="M3" s="56"/>
      <c r="N3" s="56"/>
      <c r="O3" s="56"/>
      <c r="P3" s="56"/>
      <c r="Q3" s="56"/>
      <c r="R3" s="56"/>
    </row>
    <row r="4" spans="1:18" ht="15.75">
      <c r="A4" s="55" t="s">
        <v>53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</row>
  </sheetData>
  <mergeCells count="4">
    <mergeCell ref="A4:Q4"/>
    <mergeCell ref="L3:R3"/>
    <mergeCell ref="B1:Q1"/>
    <mergeCell ref="B2:Q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53"/>
  <sheetViews>
    <sheetView zoomScaleNormal="100" zoomScaleSheetLayoutView="85" workbookViewId="0">
      <selection activeCell="G13" sqref="G13"/>
    </sheetView>
  </sheetViews>
  <sheetFormatPr defaultColWidth="8.25" defaultRowHeight="15.75"/>
  <cols>
    <col min="1" max="1" width="4.25" style="4" customWidth="1"/>
    <col min="2" max="2" width="61.125" style="4" customWidth="1"/>
    <col min="3" max="3" width="8.25" style="4"/>
    <col min="4" max="4" width="12.25" style="4" customWidth="1"/>
    <col min="5" max="5" width="16.75" style="28" bestFit="1" customWidth="1"/>
    <col min="6" max="6" width="15.125" style="28" bestFit="1" customWidth="1"/>
    <col min="7" max="7" width="11.875" style="26" bestFit="1" customWidth="1"/>
    <col min="8" max="8" width="14.75" style="26" customWidth="1"/>
    <col min="9" max="9" width="11.25" style="4" customWidth="1"/>
    <col min="10" max="11" width="8.25" style="4" customWidth="1"/>
    <col min="12" max="15" width="8.25" style="4"/>
    <col min="16" max="17" width="0" style="4" hidden="1" customWidth="1"/>
    <col min="18" max="16384" width="8.25" style="4"/>
  </cols>
  <sheetData>
    <row r="1" spans="1:15">
      <c r="A1" s="57" t="s">
        <v>57</v>
      </c>
      <c r="B1" s="57"/>
      <c r="C1" s="57"/>
      <c r="D1" s="57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</row>
    <row r="2" spans="1:15">
      <c r="A2" s="57" t="s">
        <v>55</v>
      </c>
      <c r="B2" s="57"/>
      <c r="C2" s="57"/>
      <c r="D2" s="57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>
      <c r="A3" s="36"/>
      <c r="B3" s="36"/>
      <c r="C3" s="36"/>
      <c r="D3" s="36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</row>
    <row r="4" spans="1:15">
      <c r="B4" s="55" t="s">
        <v>56</v>
      </c>
      <c r="C4" s="55"/>
      <c r="D4" s="55"/>
    </row>
    <row r="6" spans="1:15">
      <c r="A6" s="22" t="s">
        <v>0</v>
      </c>
      <c r="B6" s="23" t="s">
        <v>15</v>
      </c>
      <c r="C6" s="23" t="s">
        <v>21</v>
      </c>
      <c r="D6" s="23" t="s">
        <v>33</v>
      </c>
    </row>
    <row r="7" spans="1:15" ht="15.6" customHeight="1">
      <c r="A7" s="59" t="s">
        <v>70</v>
      </c>
      <c r="B7" s="59"/>
      <c r="C7" s="59"/>
      <c r="D7" s="59"/>
    </row>
    <row r="8" spans="1:15">
      <c r="A8" s="23">
        <v>1</v>
      </c>
      <c r="B8" s="29" t="s">
        <v>62</v>
      </c>
      <c r="C8" s="32" t="s">
        <v>25</v>
      </c>
      <c r="D8" s="39">
        <f>D12*1.45</f>
        <v>69.599999999999994</v>
      </c>
    </row>
    <row r="9" spans="1:15">
      <c r="A9" s="23">
        <v>2</v>
      </c>
      <c r="B9" s="31" t="s">
        <v>61</v>
      </c>
      <c r="C9" s="32" t="s">
        <v>25</v>
      </c>
      <c r="D9" s="39">
        <f>D8*1.05</f>
        <v>73.08</v>
      </c>
    </row>
    <row r="10" spans="1:15">
      <c r="A10" s="23">
        <v>3</v>
      </c>
      <c r="B10" s="29" t="s">
        <v>40</v>
      </c>
      <c r="C10" s="32" t="s">
        <v>25</v>
      </c>
      <c r="D10" s="39">
        <f>D12*0.35</f>
        <v>16.799999999999997</v>
      </c>
    </row>
    <row r="11" spans="1:15">
      <c r="A11" s="23">
        <v>4</v>
      </c>
      <c r="B11" s="31" t="s">
        <v>41</v>
      </c>
      <c r="C11" s="32" t="s">
        <v>26</v>
      </c>
      <c r="D11" s="39">
        <f>D10*1.7</f>
        <v>28.559999999999995</v>
      </c>
      <c r="G11" s="26">
        <f>G13/G12</f>
        <v>45</v>
      </c>
    </row>
    <row r="12" spans="1:15">
      <c r="A12" s="23">
        <v>5</v>
      </c>
      <c r="B12" s="29" t="s">
        <v>44</v>
      </c>
      <c r="C12" s="32" t="s">
        <v>23</v>
      </c>
      <c r="D12" s="39">
        <v>48</v>
      </c>
      <c r="G12" s="26">
        <v>80</v>
      </c>
      <c r="H12" s="26">
        <v>60</v>
      </c>
    </row>
    <row r="13" spans="1:15" ht="31.5">
      <c r="A13" s="23">
        <v>6</v>
      </c>
      <c r="B13" s="31" t="s">
        <v>42</v>
      </c>
      <c r="C13" s="32" t="s">
        <v>26</v>
      </c>
      <c r="D13" s="39">
        <v>4.8</v>
      </c>
      <c r="G13" s="26">
        <v>3600</v>
      </c>
      <c r="H13" s="26">
        <f>G11*H12</f>
        <v>2700</v>
      </c>
      <c r="J13" s="25"/>
    </row>
    <row r="14" spans="1:15" ht="31.5">
      <c r="A14" s="23">
        <v>7</v>
      </c>
      <c r="B14" s="31" t="s">
        <v>43</v>
      </c>
      <c r="C14" s="32" t="s">
        <v>26</v>
      </c>
      <c r="D14" s="39">
        <v>7.2</v>
      </c>
      <c r="G14" s="27"/>
      <c r="I14" s="24"/>
    </row>
    <row r="15" spans="1:15">
      <c r="A15" s="23">
        <v>8</v>
      </c>
      <c r="B15" s="31" t="s">
        <v>51</v>
      </c>
      <c r="C15" s="32" t="s">
        <v>38</v>
      </c>
      <c r="D15" s="39">
        <v>24</v>
      </c>
      <c r="G15" s="27"/>
      <c r="I15" s="24"/>
    </row>
    <row r="16" spans="1:15" ht="15.6" customHeight="1">
      <c r="A16" s="59" t="s">
        <v>73</v>
      </c>
      <c r="B16" s="59"/>
      <c r="C16" s="59"/>
      <c r="D16" s="59"/>
    </row>
    <row r="17" spans="1:10">
      <c r="A17" s="23">
        <v>9</v>
      </c>
      <c r="B17" s="43" t="s">
        <v>79</v>
      </c>
      <c r="C17" s="41" t="s">
        <v>23</v>
      </c>
      <c r="D17" s="42">
        <f>D23</f>
        <v>238</v>
      </c>
    </row>
    <row r="18" spans="1:10">
      <c r="A18" s="23">
        <v>10</v>
      </c>
      <c r="B18" s="6" t="s">
        <v>65</v>
      </c>
      <c r="C18" s="5" t="s">
        <v>23</v>
      </c>
      <c r="D18" s="42">
        <f>D23</f>
        <v>238</v>
      </c>
    </row>
    <row r="19" spans="1:10">
      <c r="A19" s="23">
        <v>11</v>
      </c>
      <c r="B19" s="31" t="s">
        <v>76</v>
      </c>
      <c r="C19" s="41" t="s">
        <v>66</v>
      </c>
      <c r="D19" s="41">
        <v>35</v>
      </c>
    </row>
    <row r="20" spans="1:10">
      <c r="A20" s="23">
        <v>12</v>
      </c>
      <c r="B20" s="31" t="s">
        <v>77</v>
      </c>
      <c r="C20" s="41" t="s">
        <v>72</v>
      </c>
      <c r="D20" s="41">
        <v>35</v>
      </c>
    </row>
    <row r="21" spans="1:10">
      <c r="A21" s="23">
        <v>13</v>
      </c>
      <c r="B21" s="29" t="s">
        <v>40</v>
      </c>
      <c r="C21" s="32" t="s">
        <v>25</v>
      </c>
      <c r="D21" s="39">
        <f>D23*0.35</f>
        <v>83.3</v>
      </c>
    </row>
    <row r="22" spans="1:10">
      <c r="A22" s="23">
        <v>14</v>
      </c>
      <c r="B22" s="31" t="s">
        <v>41</v>
      </c>
      <c r="C22" s="32" t="s">
        <v>26</v>
      </c>
      <c r="D22" s="39">
        <f>D21*1.7</f>
        <v>141.60999999999999</v>
      </c>
      <c r="G22" s="26">
        <f>G24/G23</f>
        <v>45</v>
      </c>
    </row>
    <row r="23" spans="1:10">
      <c r="A23" s="23">
        <v>15</v>
      </c>
      <c r="B23" s="29" t="s">
        <v>44</v>
      </c>
      <c r="C23" s="32" t="s">
        <v>23</v>
      </c>
      <c r="D23" s="39">
        <v>238</v>
      </c>
      <c r="G23" s="26">
        <v>80</v>
      </c>
      <c r="H23" s="26">
        <v>60</v>
      </c>
    </row>
    <row r="24" spans="1:10" ht="31.5">
      <c r="A24" s="23">
        <v>16</v>
      </c>
      <c r="B24" s="31" t="s">
        <v>42</v>
      </c>
      <c r="C24" s="32" t="s">
        <v>26</v>
      </c>
      <c r="D24" s="39">
        <v>23.8</v>
      </c>
      <c r="G24" s="26">
        <v>3600</v>
      </c>
      <c r="H24" s="26">
        <f>G22*H23</f>
        <v>2700</v>
      </c>
      <c r="J24" s="25"/>
    </row>
    <row r="25" spans="1:10" ht="31.5">
      <c r="A25" s="23">
        <v>17</v>
      </c>
      <c r="B25" s="31" t="s">
        <v>43</v>
      </c>
      <c r="C25" s="32" t="s">
        <v>26</v>
      </c>
      <c r="D25" s="39">
        <v>35.700000000000003</v>
      </c>
      <c r="G25" s="27"/>
      <c r="I25" s="24"/>
    </row>
    <row r="26" spans="1:10">
      <c r="A26" s="23">
        <v>18</v>
      </c>
      <c r="B26" s="31" t="s">
        <v>51</v>
      </c>
      <c r="C26" s="32" t="s">
        <v>38</v>
      </c>
      <c r="D26" s="39">
        <v>119</v>
      </c>
      <c r="G26" s="27"/>
      <c r="I26" s="24"/>
    </row>
    <row r="27" spans="1:10">
      <c r="A27" s="23">
        <v>19</v>
      </c>
      <c r="B27" s="31" t="s">
        <v>75</v>
      </c>
      <c r="C27" s="32" t="s">
        <v>66</v>
      </c>
      <c r="D27" s="39">
        <v>30</v>
      </c>
      <c r="G27" s="27"/>
      <c r="I27" s="24"/>
    </row>
    <row r="28" spans="1:10">
      <c r="A28" s="59" t="s">
        <v>71</v>
      </c>
      <c r="B28" s="59"/>
      <c r="C28" s="59"/>
      <c r="D28" s="59"/>
    </row>
    <row r="29" spans="1:10" ht="31.5">
      <c r="A29" s="23">
        <v>20</v>
      </c>
      <c r="B29" s="43" t="s">
        <v>78</v>
      </c>
      <c r="C29" s="41" t="s">
        <v>23</v>
      </c>
      <c r="D29" s="41">
        <f>19*9.24</f>
        <v>175.56</v>
      </c>
      <c r="E29" s="60"/>
    </row>
    <row r="30" spans="1:10">
      <c r="A30" s="23">
        <v>21</v>
      </c>
      <c r="B30" s="43" t="s">
        <v>79</v>
      </c>
      <c r="C30" s="41" t="s">
        <v>23</v>
      </c>
      <c r="D30" s="41">
        <v>218.44</v>
      </c>
      <c r="E30" s="60"/>
    </row>
    <row r="31" spans="1:10">
      <c r="A31" s="23">
        <v>22</v>
      </c>
      <c r="B31" s="43" t="s">
        <v>80</v>
      </c>
      <c r="C31" s="41" t="s">
        <v>66</v>
      </c>
      <c r="D31" s="41">
        <v>33</v>
      </c>
      <c r="E31" s="60"/>
    </row>
    <row r="32" spans="1:10">
      <c r="A32" s="23">
        <v>23</v>
      </c>
      <c r="B32" s="31" t="s">
        <v>76</v>
      </c>
      <c r="C32" s="41" t="s">
        <v>66</v>
      </c>
      <c r="D32" s="41">
        <v>37</v>
      </c>
      <c r="E32" s="60"/>
    </row>
    <row r="33" spans="1:10">
      <c r="A33" s="23">
        <v>24</v>
      </c>
      <c r="B33" s="31" t="s">
        <v>77</v>
      </c>
      <c r="C33" s="41" t="s">
        <v>72</v>
      </c>
      <c r="D33" s="41">
        <v>37</v>
      </c>
      <c r="E33" s="60"/>
    </row>
    <row r="34" spans="1:10">
      <c r="A34" s="23">
        <v>25</v>
      </c>
      <c r="B34" s="31" t="s">
        <v>74</v>
      </c>
      <c r="C34" s="41" t="s">
        <v>66</v>
      </c>
      <c r="D34" s="41">
        <v>54</v>
      </c>
      <c r="E34" s="60"/>
    </row>
    <row r="35" spans="1:10">
      <c r="A35" s="23">
        <v>26</v>
      </c>
      <c r="B35" s="31" t="s">
        <v>67</v>
      </c>
      <c r="C35" s="41" t="s">
        <v>72</v>
      </c>
      <c r="D35" s="41">
        <v>23</v>
      </c>
      <c r="E35" s="60"/>
    </row>
    <row r="36" spans="1:10">
      <c r="A36" s="23">
        <v>27</v>
      </c>
      <c r="B36" s="6" t="s">
        <v>65</v>
      </c>
      <c r="C36" s="5" t="s">
        <v>23</v>
      </c>
      <c r="D36" s="42">
        <f>D39</f>
        <v>394</v>
      </c>
    </row>
    <row r="37" spans="1:10">
      <c r="A37" s="23">
        <v>28</v>
      </c>
      <c r="B37" s="29" t="s">
        <v>40</v>
      </c>
      <c r="C37" s="32" t="s">
        <v>25</v>
      </c>
      <c r="D37" s="39">
        <f>D36*0.35</f>
        <v>137.89999999999998</v>
      </c>
    </row>
    <row r="38" spans="1:10">
      <c r="A38" s="23">
        <v>29</v>
      </c>
      <c r="B38" s="31" t="s">
        <v>41</v>
      </c>
      <c r="C38" s="32" t="s">
        <v>26</v>
      </c>
      <c r="D38" s="39">
        <f>D37*1.7</f>
        <v>234.42999999999995</v>
      </c>
      <c r="G38" s="26">
        <f>G40/G39</f>
        <v>45</v>
      </c>
    </row>
    <row r="39" spans="1:10">
      <c r="A39" s="23">
        <v>30</v>
      </c>
      <c r="B39" s="29" t="s">
        <v>64</v>
      </c>
      <c r="C39" s="32" t="s">
        <v>23</v>
      </c>
      <c r="D39" s="39">
        <v>394</v>
      </c>
      <c r="G39" s="26">
        <v>80</v>
      </c>
      <c r="H39" s="26">
        <v>60</v>
      </c>
    </row>
    <row r="40" spans="1:10" ht="31.5">
      <c r="A40" s="23">
        <v>31</v>
      </c>
      <c r="B40" s="31" t="s">
        <v>42</v>
      </c>
      <c r="C40" s="32" t="s">
        <v>26</v>
      </c>
      <c r="D40" s="39">
        <v>39.4</v>
      </c>
      <c r="G40" s="26">
        <v>3600</v>
      </c>
      <c r="H40" s="26">
        <f>G38*H39</f>
        <v>2700</v>
      </c>
      <c r="J40" s="25"/>
    </row>
    <row r="41" spans="1:10" ht="31.5">
      <c r="A41" s="23">
        <v>32</v>
      </c>
      <c r="B41" s="31" t="s">
        <v>63</v>
      </c>
      <c r="C41" s="32" t="s">
        <v>26</v>
      </c>
      <c r="D41" s="39">
        <v>39.4</v>
      </c>
      <c r="G41" s="27"/>
      <c r="I41" s="24"/>
    </row>
    <row r="42" spans="1:10">
      <c r="A42" s="23">
        <v>33</v>
      </c>
      <c r="B42" s="31" t="s">
        <v>51</v>
      </c>
      <c r="C42" s="32" t="s">
        <v>38</v>
      </c>
      <c r="D42" s="39">
        <v>197</v>
      </c>
      <c r="G42" s="27"/>
      <c r="I42" s="24"/>
    </row>
    <row r="43" spans="1:10">
      <c r="A43" s="23">
        <v>34</v>
      </c>
      <c r="B43" s="31" t="s">
        <v>75</v>
      </c>
      <c r="C43" s="32" t="s">
        <v>66</v>
      </c>
      <c r="D43" s="39">
        <v>49</v>
      </c>
      <c r="G43" s="27"/>
      <c r="I43" s="24"/>
    </row>
    <row r="44" spans="1:10">
      <c r="A44" s="59" t="s">
        <v>69</v>
      </c>
      <c r="B44" s="59"/>
      <c r="C44" s="59"/>
      <c r="D44" s="59"/>
    </row>
    <row r="45" spans="1:10">
      <c r="A45" s="38">
        <v>35</v>
      </c>
      <c r="B45" s="29" t="s">
        <v>68</v>
      </c>
      <c r="C45" s="32" t="s">
        <v>25</v>
      </c>
      <c r="D45" s="39">
        <f>3*0.4</f>
        <v>1.2000000000000002</v>
      </c>
      <c r="E45" s="58"/>
    </row>
    <row r="46" spans="1:10">
      <c r="A46" s="38">
        <v>36</v>
      </c>
      <c r="B46" s="31" t="s">
        <v>61</v>
      </c>
      <c r="C46" s="32" t="s">
        <v>25</v>
      </c>
      <c r="D46" s="39">
        <f>D45*1.05</f>
        <v>1.2600000000000002</v>
      </c>
      <c r="E46" s="58"/>
    </row>
    <row r="47" spans="1:10">
      <c r="A47" s="38">
        <v>37</v>
      </c>
      <c r="B47" s="29" t="s">
        <v>40</v>
      </c>
      <c r="C47" s="32" t="s">
        <v>25</v>
      </c>
      <c r="D47" s="39">
        <f>3*0.35</f>
        <v>1.0499999999999998</v>
      </c>
      <c r="E47" s="58"/>
    </row>
    <row r="48" spans="1:10">
      <c r="A48" s="38">
        <v>38</v>
      </c>
      <c r="B48" s="31" t="s">
        <v>41</v>
      </c>
      <c r="C48" s="32" t="s">
        <v>26</v>
      </c>
      <c r="D48" s="39">
        <f>D47*1.7</f>
        <v>1.7849999999999997</v>
      </c>
      <c r="E48" s="58"/>
      <c r="G48" s="26" t="e">
        <f>G50/G49</f>
        <v>#DIV/0!</v>
      </c>
    </row>
    <row r="49" spans="1:9">
      <c r="A49" s="38">
        <v>39</v>
      </c>
      <c r="B49" s="29" t="s">
        <v>39</v>
      </c>
      <c r="C49" s="30" t="s">
        <v>23</v>
      </c>
      <c r="D49" s="40">
        <f>795</f>
        <v>795</v>
      </c>
    </row>
    <row r="50" spans="1:9" ht="31.5">
      <c r="A50" s="38">
        <v>40</v>
      </c>
      <c r="B50" s="31" t="s">
        <v>36</v>
      </c>
      <c r="C50" s="30" t="s">
        <v>26</v>
      </c>
      <c r="D50" s="40">
        <v>59.63</v>
      </c>
    </row>
    <row r="51" spans="1:9" ht="31.5">
      <c r="A51" s="38">
        <v>41</v>
      </c>
      <c r="B51" s="31" t="s">
        <v>37</v>
      </c>
      <c r="C51" s="30" t="s">
        <v>26</v>
      </c>
      <c r="D51" s="40">
        <v>59.63</v>
      </c>
    </row>
    <row r="52" spans="1:9">
      <c r="A52" s="38">
        <v>42</v>
      </c>
      <c r="B52" s="31" t="s">
        <v>51</v>
      </c>
      <c r="C52" s="30" t="s">
        <v>38</v>
      </c>
      <c r="D52" s="40">
        <v>397.5</v>
      </c>
    </row>
    <row r="53" spans="1:9">
      <c r="A53" s="38">
        <v>43</v>
      </c>
      <c r="B53" s="31" t="s">
        <v>75</v>
      </c>
      <c r="C53" s="32" t="s">
        <v>66</v>
      </c>
      <c r="D53" s="39">
        <v>17</v>
      </c>
      <c r="G53" s="27"/>
      <c r="I53" s="24"/>
    </row>
  </sheetData>
  <mergeCells count="9">
    <mergeCell ref="E45:E48"/>
    <mergeCell ref="A16:D16"/>
    <mergeCell ref="E29:E35"/>
    <mergeCell ref="A28:D28"/>
    <mergeCell ref="A1:D1"/>
    <mergeCell ref="A2:D2"/>
    <mergeCell ref="B4:D4"/>
    <mergeCell ref="A44:D44"/>
    <mergeCell ref="A7:D7"/>
  </mergeCells>
  <phoneticPr fontId="20" type="noConversion"/>
  <conditionalFormatting sqref="B8:D18 B21:D27">
    <cfRule type="cellIs" dxfId="2" priority="6" operator="equal">
      <formula>"керамогранит"</formula>
    </cfRule>
  </conditionalFormatting>
  <conditionalFormatting sqref="B37:D43">
    <cfRule type="cellIs" dxfId="1" priority="4" operator="equal">
      <formula>"керамогранит"</formula>
    </cfRule>
  </conditionalFormatting>
  <conditionalFormatting sqref="B45:D53">
    <cfRule type="cellIs" dxfId="0" priority="1" operator="equal">
      <formula>"керамогранит"</formula>
    </cfRule>
  </conditionalFormatting>
  <pageMargins left="0.39370078740157483" right="0" top="0.39370078740157483" bottom="0.59055118110236227" header="0.31496062992125984" footer="0.31496062992125984"/>
  <pageSetup paperSize="9" scale="7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557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ТЗ</vt:lpstr>
      <vt:lpstr>Приложение №1</vt:lpstr>
      <vt:lpstr>Приложение №2</vt:lpstr>
      <vt:lpstr>ТЗ!Область_печати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voronkov</dc:creator>
  <cp:lastModifiedBy>polupanova</cp:lastModifiedBy>
  <cp:revision>27</cp:revision>
  <cp:lastPrinted>2023-08-11T06:49:00Z</cp:lastPrinted>
  <dcterms:created xsi:type="dcterms:W3CDTF">2013-03-19T05:14:23Z</dcterms:created>
  <dcterms:modified xsi:type="dcterms:W3CDTF">2023-08-21T08:43:31Z</dcterms:modified>
</cp:coreProperties>
</file>