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mpany\ТЕНДЕРЫ И КОНТРОЛЬ ЦЕН\ТЕНДЕРНАЯ  ДОКУМЕНТАЦИЯ\2026 год\ОЗП-033-2026 Проведение ямочного ремонта ВОЛМА-Оренбург\для размещения\"/>
    </mc:Choice>
  </mc:AlternateContent>
  <bookViews>
    <workbookView xWindow="0" yWindow="0" windowWidth="14460" windowHeight="11985" activeTab="1"/>
  </bookViews>
  <sheets>
    <sheet name="ТЗ" sheetId="1" r:id="rId1"/>
    <sheet name="Дефектная ведомость" sheetId="3" r:id="rId2"/>
    <sheet name="Схематическое расположение " sheetId="4" r:id="rId3"/>
  </sheets>
  <definedNames>
    <definedName name="_xlnm.Print_Area" localSheetId="1">'Дефектная ведомость'!$A$1:$G$27</definedName>
    <definedName name="_xlnm.Print_Area" localSheetId="0">ТЗ!$A$1:$C$33</definedName>
  </definedNames>
  <calcPr calcId="152511"/>
</workbook>
</file>

<file path=xl/calcChain.xml><?xml version="1.0" encoding="utf-8"?>
<calcChain xmlns="http://schemas.openxmlformats.org/spreadsheetml/2006/main">
  <c r="F8" i="3" l="1"/>
  <c r="F9" i="3"/>
  <c r="F10" i="3"/>
  <c r="F11" i="3"/>
  <c r="F13" i="3"/>
  <c r="F14" i="3"/>
  <c r="F15" i="3"/>
  <c r="F16" i="3"/>
  <c r="F17" i="3"/>
  <c r="F18" i="3"/>
  <c r="F21" i="3"/>
  <c r="F22" i="3"/>
  <c r="F23" i="3"/>
  <c r="F24" i="3"/>
  <c r="F7" i="3"/>
  <c r="F26" i="3" s="1"/>
  <c r="D24" i="3" l="1"/>
  <c r="D21" i="3"/>
  <c r="D22" i="3"/>
  <c r="D23" i="3"/>
  <c r="R16" i="4" l="1"/>
  <c r="R17" i="4"/>
  <c r="R15" i="4"/>
  <c r="R9" i="4" l="1"/>
  <c r="R10" i="4" l="1"/>
  <c r="R5" i="4" l="1"/>
  <c r="S26" i="4" s="1"/>
  <c r="S24" i="4" s="1"/>
  <c r="R6" i="4"/>
  <c r="S21" i="4" s="1"/>
  <c r="R7" i="4"/>
  <c r="R8" i="4"/>
  <c r="S20" i="4" l="1"/>
  <c r="D9" i="3"/>
  <c r="R18" i="4"/>
  <c r="D16" i="3" l="1"/>
  <c r="D15" i="3"/>
  <c r="D13" i="3"/>
  <c r="D14" i="3" s="1"/>
  <c r="D8" i="3"/>
  <c r="D10" i="3"/>
  <c r="D7" i="3"/>
  <c r="D17" i="3" l="1"/>
  <c r="D18" i="3" s="1"/>
</calcChain>
</file>

<file path=xl/sharedStrings.xml><?xml version="1.0" encoding="utf-8"?>
<sst xmlns="http://schemas.openxmlformats.org/spreadsheetml/2006/main" count="174" uniqueCount="115">
  <si>
    <t>№</t>
  </si>
  <si>
    <t>Перечень основных данных и требований</t>
  </si>
  <si>
    <t>Основные данные и требования</t>
  </si>
  <si>
    <t>Контактная информация</t>
  </si>
  <si>
    <t>Заказчик:</t>
  </si>
  <si>
    <t>Интернет-Сайт:</t>
  </si>
  <si>
    <t>www.volma.ru</t>
  </si>
  <si>
    <t>Почтовый адрес:</t>
  </si>
  <si>
    <t>Ответственный по техническим вопросам:</t>
  </si>
  <si>
    <t>Предмет тендера</t>
  </si>
  <si>
    <t>Требования к качеству</t>
  </si>
  <si>
    <t>Гарантийный срок</t>
  </si>
  <si>
    <t>Форма и порядок оплаты</t>
  </si>
  <si>
    <t>Требования к цене</t>
  </si>
  <si>
    <t>Приложения</t>
  </si>
  <si>
    <t xml:space="preserve"> ТЕХНИЧЕСКОЕ ЗАДАНИЕ</t>
  </si>
  <si>
    <t>Наименование работ</t>
  </si>
  <si>
    <t>Объём работ</t>
  </si>
  <si>
    <t>Условия выполнения работ</t>
  </si>
  <si>
    <t>Требования к подрядчику</t>
  </si>
  <si>
    <t>Срок выполнения работ</t>
  </si>
  <si>
    <t>Место выполнения работ</t>
  </si>
  <si>
    <t>№ п/п</t>
  </si>
  <si>
    <t>Ед.изм.</t>
  </si>
  <si>
    <t>Перечень работ</t>
  </si>
  <si>
    <t>Количество</t>
  </si>
  <si>
    <t xml:space="preserve">В цену включаются все расходы Участника, производимые им в процессе выполнения работ, в том числе страховки, уплата налогов, сборов и других обязательных платежей, связанных с исполнением обязательств по договору в рамках данного тендера, а также транспортные, командировочные расходы, расходы на проживание и питание специалистов (если потребуется) – для выполнения работ. </t>
  </si>
  <si>
    <t>Безналичный расчет. Порядок оплаты предлагается Участникам тендера и является одним из критериев оценки. Предпочтительной является оплата по факту выполнения работ с отсрочкой платежа. Датой выполнения Заказчиком обязательства по оплате считается дата списания денежных средств с расчетного счета Заказчика.</t>
  </si>
  <si>
    <t xml:space="preserve">Гарантийный срок не менее 12 месяцев. В течение всего гарантийного срока подрядчик гарантирует устранение дефектов и недостатков, возникших в процессе эксплуатации объекта (в т.ч. скрытых, которые невозможно было выявить при приёмке). Устранение дефектов и недостатков подрядчик осуществляет собственными силами и средствами, без взимания дополнительной платы. </t>
  </si>
  <si>
    <t>м2</t>
  </si>
  <si>
    <t xml:space="preserve">ООО"ВОЛМА - Оренбург"  </t>
  </si>
  <si>
    <t>461343, Оренбургская область, Беляевский район, поселок Дубенский, ул. Заводская, 1, каб.1</t>
  </si>
  <si>
    <t>Наименование материалов</t>
  </si>
  <si>
    <t>тн</t>
  </si>
  <si>
    <t>кг</t>
  </si>
  <si>
    <t xml:space="preserve">Схематическое расположение деффектных участок асфальтового покрытия </t>
  </si>
  <si>
    <t>фото (ссылка)</t>
  </si>
  <si>
    <t>Щебень фракции 20-40 (материал подрядчика)</t>
  </si>
  <si>
    <t>№ 
на схеме</t>
  </si>
  <si>
    <t>Размеры,м</t>
  </si>
  <si>
    <t>Площадь, м2</t>
  </si>
  <si>
    <t>Ширина,м</t>
  </si>
  <si>
    <t>Длина,м</t>
  </si>
  <si>
    <t>Согласно ведомости объёмов работ и чертежам (Приложение 1-2)</t>
  </si>
  <si>
    <t>Работы проводить в сухую погоду, в рабочее время предприятия или согласовывать отдельно.</t>
  </si>
  <si>
    <t>«Подрядчик» обязуется выполнить работы   в соответствии с техническим заданием. Ремонт асфальтового покрытия должен проводиться с применением специализированных устройств заводского типа, в соответствии с требованиями ГОСТа, СНиП III-4-80, ППБ-01-93, ТУ,СП 48.13330.2011,СП 34.13330.2012 , ГОСТ 33100-2014,СП 78.13330.2012 в соответствии с действующими нормативами, инструкциями и технологическими рекомендациями, действующими на территории Российской Федерации</t>
  </si>
  <si>
    <t xml:space="preserve">Ремонт внутризаводских асфальтобетонных покрытий ООО "ВОЛМА - Оренбург" </t>
  </si>
  <si>
    <t>Фрезерование дорожных асфальтобетонных покрытий машинами  толщ. 110 мм</t>
  </si>
  <si>
    <t xml:space="preserve">итого ямочный автоукл </t>
  </si>
  <si>
    <t xml:space="preserve">уз них укладка вручную </t>
  </si>
  <si>
    <t>из них укладка асфальтоукладчиком</t>
  </si>
  <si>
    <t>Снятие верхнего изношенного слоя без демонтажа основания.</t>
  </si>
  <si>
    <t>Асфальтобетонная смесь крупнозернистая пористая тип Б, марка II толщ. 60 мм (материал подрядчика)</t>
  </si>
  <si>
    <t xml:space="preserve">1. Приложение № 1 – Дефектная ведомость. Приложение №2- Схематическое расположение 
</t>
  </si>
  <si>
    <t xml:space="preserve">Дефектная ведомость </t>
  </si>
  <si>
    <t xml:space="preserve">Итого </t>
  </si>
  <si>
    <t xml:space="preserve">Примечание </t>
  </si>
  <si>
    <r>
      <t>Главный инженер ООО "ВОЛМА-Оренбург" Шелест Михаил Юрьевич
тел. 8-922-543-69-05,</t>
    </r>
    <r>
      <rPr>
        <sz val="11"/>
        <color rgb="FF0070C0"/>
        <rFont val="Times New Roman"/>
        <family val="1"/>
        <charset val="204"/>
      </rPr>
      <t xml:space="preserve"> shelest@volma.ru</t>
    </r>
  </si>
  <si>
    <t>Битум БНД 70/90 (материал подрядчика)</t>
  </si>
  <si>
    <t>Кол-во</t>
  </si>
  <si>
    <t>Устройство подстилающих подушек до 100 мм (подсыпка и тромбовка щебня)</t>
  </si>
  <si>
    <t xml:space="preserve">ручная укладка, уплотнение спецтехникой </t>
  </si>
  <si>
    <t>Примечание</t>
  </si>
  <si>
    <t xml:space="preserve">укл. Вручную, уплотнение спецтехникой </t>
  </si>
  <si>
    <t xml:space="preserve">укл. Вручную уплотнение спецтехникой </t>
  </si>
  <si>
    <t>Снятие верхнего изношенного слоя с разбором основания.</t>
  </si>
  <si>
    <t>Обеспыливание поверхности</t>
  </si>
  <si>
    <t>Проливка битумной эмульсией (прорезанных) дорожных карт</t>
  </si>
  <si>
    <t>Проливка битумом (прорезанных) дорожных карт</t>
  </si>
  <si>
    <t xml:space="preserve">Перечень материалов Подрядчика </t>
  </si>
  <si>
    <t>Приложенипе № 1</t>
  </si>
  <si>
    <t>Фрезерование дорожных асфальтобетонных покрытий машинами толщиной 50 мм. (в том числе периметр колодцев (люк)</t>
  </si>
  <si>
    <t>Демонтаж - монтаж люков. Восстановление основания горловин колодцев. Установка крышек колодцев.</t>
  </si>
  <si>
    <t>шт.</t>
  </si>
  <si>
    <t xml:space="preserve">Устройство нижнего слоя покрытия из асфальтобетонной смеси крупнозернистой пористой тип Б, марка II толщиной 60 мм </t>
  </si>
  <si>
    <t>до 20 Сентября 2026г.</t>
  </si>
  <si>
    <t>Фото участка\фото 06.05.2026\№1-3м2.JPG</t>
  </si>
  <si>
    <t>Фото участка\фото 06.05.2026\№4-20м2.JPG</t>
  </si>
  <si>
    <t>Фото участка\фото 06.05.2026\№5-16м2.JPG</t>
  </si>
  <si>
    <t>Фото участка\фото 06.05.2026\№6-12м2.JPG</t>
  </si>
  <si>
    <t>Фото участка\фото 06.05.2026\№7-12м2.JPG</t>
  </si>
  <si>
    <t>Фото участка\фото 06.05.2026\№8-12м2.JPG</t>
  </si>
  <si>
    <t>Фото участка\фото 06.05.2026\№2-35м2.JPG</t>
  </si>
  <si>
    <t>Фото участка\фото 06.05.2026\№3-64м2.JPG</t>
  </si>
  <si>
    <t>Фото участка\фото 06.05.2026\№9-31,2м2.JPG</t>
  </si>
  <si>
    <t>Новый объем</t>
  </si>
  <si>
    <t xml:space="preserve">Ямочный ремонт без разбора основания </t>
  </si>
  <si>
    <t>Ямочный ремонт без разбора основания </t>
  </si>
  <si>
    <t xml:space="preserve">Ямочный ремонт  с разбором основания </t>
  </si>
  <si>
    <t xml:space="preserve">итого Ямочный ремонт с разбором основания </t>
  </si>
  <si>
    <t xml:space="preserve">итого Ямочный ремонт без разбора основания  </t>
  </si>
  <si>
    <t>ямочный ремонт  с разбором основания.</t>
  </si>
  <si>
    <t>ямочный ремонт без разбора основания</t>
  </si>
  <si>
    <t>Ямочный ремонт без разбора основания  - 58,2 м2  в зоне движения грузового транспорта</t>
  </si>
  <si>
    <t xml:space="preserve"> Ямочный ремонт без разбора основания -58,2 м2</t>
  </si>
  <si>
    <t>Устройство верхнего слоя покрытия из щебёночно-мастичного асфальтобетона (ЩМА) ЩМА-20, толщиной не менее 50 мм (в том числе периметр колодцев (люк)</t>
  </si>
  <si>
    <t xml:space="preserve">Устройство верхнего слоя покрытия изщебёночно-мастичного асфальтобетона (ЩМА) ЩМА-20, толщиной не менее 50 мм </t>
  </si>
  <si>
    <t>Щебёночно-мастичный асфальтобетон (ЩМА) ЩМА-20. толщ. 50 мм (материал подрядчика)</t>
  </si>
  <si>
    <t xml:space="preserve">1 колодец </t>
  </si>
  <si>
    <t>Ямочный ремонт с разбором основания  - 188,0 м2</t>
  </si>
  <si>
    <t>Ямочный ремонт с разбором основания  - 188,0 м2 в зоне движения грузового транспорта</t>
  </si>
  <si>
    <t>Фото участка\фото 06.05.2026\№10-21м2.JPG</t>
  </si>
  <si>
    <t>Фото участка\фото 06.05.2026\№11-9м2.JPG</t>
  </si>
  <si>
    <t>Фото участка\фото 06.05.2026\№12-8м2.JPG</t>
  </si>
  <si>
    <t>Фото участка\фото 06.05.2026\№13-3м2.JPG</t>
  </si>
  <si>
    <r>
      <t xml:space="preserve">Подрядчик обязан составить график производства работ и согласовать его с заказчиком. До начала производства работ технический персонал должен быть ознакомлен с графиком производства работ. 
Продолжительность рабочего дня – не менее 8 часов. Увеличение продолжительности рабочего дня и недели по согласованию с Заказчиком.
Поставка материалов, изделий осуществляется Подрядчиком. Обязательное предоставление копии товарных накладных (или иных документов) службе безопасности при ввозе материалов на строительный объект. 
Подрядчик обязан содержать в порядке, соблюдая противопожарные, санитарные и экологические нормы, территории (площадки), отведенные ему для складирования новых материалов и демонтируемых материалов. Производить  уборку объекта от строительного мусора по окончании работ, сбор и вывоз строительного и бытового мусора, образовавшегося в результате ремонта, производить не реже 1 раза в неделю за счет собственных средств, собственным транспортом, а также строительный мусор вывозится на полигон захоронения, оплачиваемого за счет средств Подрядчика.
Контроль исполнения правил обращения с отходами, образуемыми при проведении ремонтно-строительных работ, осуществляет подрядная организация. Подрядчик по заданию Заказчика выполняет все подготовительные, общестроительные и другие работы в соответствии с Технической документацией, указаниями, распоряжениями Заказчика и действующим законодательством РФ, включая работы, определенно не упомянутые, но необходимые для ремонта объекта и нормальной его эксплуатации.
</t>
    </r>
    <r>
      <rPr>
        <b/>
        <sz val="10"/>
        <color rgb="FF000000"/>
        <rFont val="Times New Roman"/>
        <family val="1"/>
        <charset val="204"/>
      </rPr>
      <t>Перечень исполнительной документации, которую Подрядчик обязан передать Заказчику до подписания Акта приема-передачи выполненных работ: 
1. Сводный реестр (опись) передаваемой исполнительной документации. 
2. Документы, подтверждающие качество и безопасность примененных материалов (оригиналы или надлежащим образом заверенные копии): 
- Паспорта качества и декларации о соответствии на асфальтобетонную смесь от завода-изготовителя (предоставляются на каждую партию/автомашину). 
- Паспорт или сертификат соответствия на битумную эмульсию (жидкий битум), используемую для подгрунтовки оснований перед укладкой асфальтобетона. 
- Паспорт качества и/или сертификат соответствия на щебень (с указанием фракции и марки), используемый для устройства/досыпки основания. 
3. Акты освидетельствования скрытых работ (АОСР) по установленной форме, в том числе: 
- Акт на подготовку основания (карт/ям) под асфальтирование. 
- Акт на устройство, досыпку и уплотнение щебеночного основания. 
4. Исполнительная  схема (карта), выполненная на основе генерального плана, передаваемого Заказчиком. Схема должна содержать точную привязку мест производства ремонтных работ («карт») с указанием их геометрических размеров и площади для верификации фактического объема выполненных работ и объемов предусмотренных ведомостью объемов работ. 
5. Общий журнал работ или его заверенные копии соответствующих разделов."</t>
    </r>
    <r>
      <rPr>
        <sz val="10"/>
        <color rgb="FF000000"/>
        <rFont val="Times New Roman"/>
        <family val="1"/>
        <charset val="204"/>
      </rPr>
      <t xml:space="preserve">
При исполнении Договора Подрядчик обеспечивает соблюдение правил действующего внутреннего распорядка  Заказчика и техники безопасности, контрольно-пропускного режима, внутренних положений и инструкций Заказчика, правила привлечения и использования труда иностранных граждан, установленные законодательством РФ. Все виды работ выполняются из технических средств и специалистами Подрядчика. Подрядчик полностью отвечает за сохранность имущества места выполнения работ и обязан возместить любой ущерб, нанесенный им в результате производства работ.В случае порчи имущества подрядчик  обязан восстановить за свой счет нарушение целостности инженерных сетей и оборудования или возместить Заказчику стоимость их ремонта действующим на момент проведения ремонта ценам.</t>
    </r>
  </si>
  <si>
    <t>на ремонт внутризаводских асфальтобетонных покрытий на ООО "ВОЛМА-Оренбург"</t>
  </si>
  <si>
    <t>шт</t>
  </si>
  <si>
    <t xml:space="preserve">Крышка колодца демонтированного (материал заказчика) </t>
  </si>
  <si>
    <t>Цена за ед. в руб. без НДС</t>
  </si>
  <si>
    <t>Стоимость</t>
  </si>
  <si>
    <t>Итого в руб. без НДС</t>
  </si>
  <si>
    <t>НДС __%</t>
  </si>
  <si>
    <t>Итого в руб. с НДС</t>
  </si>
  <si>
    <t>заполнить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</si>
</sst>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General"/>
    <numFmt numFmtId="165" formatCode="[$-419]0%"/>
    <numFmt numFmtId="166" formatCode="#,##0.00&quot; &quot;[$руб.-419];[Red]&quot;-&quot;#,##0.00&quot; &quot;[$руб.-419]"/>
    <numFmt numFmtId="167" formatCode="#,##0.0"/>
    <numFmt numFmtId="168" formatCode="0.0"/>
  </numFmts>
  <fonts count="26">
    <font>
      <sz val="11"/>
      <color rgb="FF000000"/>
      <name val="Arial1"/>
      <charset val="204"/>
    </font>
    <font>
      <u/>
      <sz val="11"/>
      <color rgb="FF0000FF"/>
      <name val="Arial1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1"/>
      <charset val="204"/>
    </font>
    <font>
      <u/>
      <sz val="10"/>
      <color rgb="FF0000FF"/>
      <name val="Arial Cyr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Arial1"/>
      <charset val="204"/>
    </font>
    <font>
      <sz val="11"/>
      <color rgb="FF0070C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8"/>
      <color rgb="FF000000"/>
      <name val="Arial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4" fillId="0" borderId="0" applyBorder="0" applyProtection="0"/>
    <xf numFmtId="165" fontId="2" fillId="0" borderId="0" applyBorder="0" applyProtection="0"/>
    <xf numFmtId="164" fontId="5" fillId="0" borderId="0" applyBorder="0" applyProtection="0"/>
    <xf numFmtId="164" fontId="2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6" fontId="7" fillId="0" borderId="0" applyBorder="0" applyProtection="0"/>
  </cellStyleXfs>
  <cellXfs count="135">
    <xf numFmtId="0" fontId="0" fillId="0" borderId="0" xfId="0"/>
    <xf numFmtId="0" fontId="12" fillId="0" borderId="0" xfId="0" applyFont="1"/>
    <xf numFmtId="164" fontId="9" fillId="0" borderId="1" xfId="8" applyFont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center"/>
    </xf>
    <xf numFmtId="164" fontId="8" fillId="0" borderId="1" xfId="8" applyFont="1" applyBorder="1" applyAlignment="1">
      <alignment horizontal="center" vertical="top" wrapText="1"/>
    </xf>
    <xf numFmtId="164" fontId="9" fillId="0" borderId="1" xfId="8" applyFont="1" applyBorder="1" applyAlignment="1">
      <alignment horizontal="center" vertical="top" wrapText="1"/>
    </xf>
    <xf numFmtId="164" fontId="10" fillId="0" borderId="1" xfId="8" applyFont="1" applyBorder="1" applyAlignment="1">
      <alignment horizontal="center" vertical="top" wrapText="1"/>
    </xf>
    <xf numFmtId="164" fontId="11" fillId="2" borderId="1" xfId="8" applyFont="1" applyFill="1" applyBorder="1" applyAlignment="1">
      <alignment horizontal="center" vertical="top" wrapText="1"/>
    </xf>
    <xf numFmtId="164" fontId="12" fillId="0" borderId="1" xfId="8" applyFont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64" fontId="2" fillId="0" borderId="0" xfId="8" applyAlignment="1">
      <alignment vertical="top"/>
    </xf>
    <xf numFmtId="0" fontId="0" fillId="0" borderId="0" xfId="0" applyAlignment="1">
      <alignment vertical="top"/>
    </xf>
    <xf numFmtId="0" fontId="16" fillId="0" borderId="1" xfId="0" applyFont="1" applyBorder="1" applyAlignment="1">
      <alignment vertical="top" wrapText="1"/>
    </xf>
    <xf numFmtId="164" fontId="2" fillId="0" borderId="0" xfId="8" applyAlignment="1">
      <alignment horizontal="left" vertical="top" wrapText="1"/>
    </xf>
    <xf numFmtId="164" fontId="2" fillId="0" borderId="0" xfId="8" applyAlignment="1">
      <alignment vertical="top" wrapText="1"/>
    </xf>
    <xf numFmtId="0" fontId="17" fillId="0" borderId="1" xfId="0" applyFon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7" fontId="11" fillId="0" borderId="10" xfId="0" applyNumberFormat="1" applyFont="1" applyBorder="1"/>
    <xf numFmtId="0" fontId="15" fillId="0" borderId="2" xfId="0" applyFont="1" applyBorder="1"/>
    <xf numFmtId="0" fontId="15" fillId="0" borderId="1" xfId="0" applyFont="1" applyBorder="1"/>
    <xf numFmtId="167" fontId="11" fillId="0" borderId="11" xfId="0" applyNumberFormat="1" applyFont="1" applyBorder="1"/>
    <xf numFmtId="167" fontId="11" fillId="0" borderId="12" xfId="0" applyNumberFormat="1" applyFont="1" applyBorder="1"/>
    <xf numFmtId="0" fontId="15" fillId="0" borderId="0" xfId="0" applyFont="1"/>
    <xf numFmtId="0" fontId="11" fillId="0" borderId="7" xfId="0" applyFont="1" applyBorder="1"/>
    <xf numFmtId="0" fontId="11" fillId="0" borderId="8" xfId="0" applyFont="1" applyBorder="1"/>
    <xf numFmtId="167" fontId="15" fillId="0" borderId="11" xfId="0" applyNumberFormat="1" applyFont="1" applyBorder="1"/>
    <xf numFmtId="0" fontId="15" fillId="0" borderId="4" xfId="0" applyFont="1" applyBorder="1"/>
    <xf numFmtId="0" fontId="15" fillId="0" borderId="5" xfId="0" applyFont="1" applyBorder="1"/>
    <xf numFmtId="167" fontId="15" fillId="0" borderId="12" xfId="0" applyNumberFormat="1" applyFont="1" applyBorder="1"/>
    <xf numFmtId="0" fontId="23" fillId="0" borderId="2" xfId="0" applyFont="1" applyBorder="1" applyAlignment="1">
      <alignment horizontal="center" vertical="center"/>
    </xf>
    <xf numFmtId="168" fontId="2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22" fillId="0" borderId="1" xfId="0" applyNumberFormat="1" applyFont="1" applyBorder="1" applyAlignment="1">
      <alignment horizontal="center" vertical="center"/>
    </xf>
    <xf numFmtId="167" fontId="0" fillId="6" borderId="1" xfId="0" applyNumberForma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167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5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left" vertical="center" wrapText="1"/>
    </xf>
    <xf numFmtId="167" fontId="22" fillId="5" borderId="1" xfId="0" applyNumberFormat="1" applyFont="1" applyFill="1" applyBorder="1" applyAlignment="1">
      <alignment horizontal="center" vertical="center" wrapText="1"/>
    </xf>
    <xf numFmtId="167" fontId="11" fillId="0" borderId="8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 vertical="center"/>
    </xf>
    <xf numFmtId="164" fontId="9" fillId="0" borderId="1" xfId="8" applyFont="1" applyBorder="1" applyAlignment="1">
      <alignment horizontal="left" vertical="center" wrapText="1"/>
    </xf>
    <xf numFmtId="164" fontId="10" fillId="0" borderId="1" xfId="8" applyFont="1" applyBorder="1" applyAlignment="1">
      <alignment horizontal="left" vertical="center" wrapText="1"/>
    </xf>
    <xf numFmtId="164" fontId="9" fillId="3" borderId="1" xfId="8" applyFont="1" applyFill="1" applyBorder="1" applyAlignment="1">
      <alignment horizontal="left" vertical="center" wrapText="1"/>
    </xf>
    <xf numFmtId="164" fontId="2" fillId="0" borderId="0" xfId="8" applyAlignment="1">
      <alignment horizontal="left" vertical="center"/>
    </xf>
    <xf numFmtId="0" fontId="10" fillId="0" borderId="1" xfId="0" applyFont="1" applyBorder="1" applyAlignment="1">
      <alignment vertical="top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0" fillId="0" borderId="0" xfId="0" applyAlignment="1">
      <alignment vertical="top"/>
    </xf>
    <xf numFmtId="164" fontId="13" fillId="0" borderId="0" xfId="8" applyFont="1" applyAlignment="1">
      <alignment horizontal="center" vertical="top"/>
    </xf>
    <xf numFmtId="164" fontId="11" fillId="2" borderId="1" xfId="8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164" fontId="11" fillId="0" borderId="0" xfId="8" applyFont="1" applyBorder="1" applyAlignment="1">
      <alignment horizontal="center" vertical="top" wrapText="1"/>
    </xf>
    <xf numFmtId="0" fontId="12" fillId="0" borderId="2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" fillId="5" borderId="1" xfId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" fillId="5" borderId="11" xfId="1" applyFill="1" applyBorder="1" applyAlignment="1">
      <alignment horizontal="center" vertical="center" wrapText="1"/>
    </xf>
    <xf numFmtId="0" fontId="1" fillId="5" borderId="24" xfId="1" applyFill="1" applyBorder="1" applyAlignment="1">
      <alignment horizontal="center" vertical="center" wrapText="1"/>
    </xf>
    <xf numFmtId="0" fontId="1" fillId="5" borderId="25" xfId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4" fillId="5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2" fontId="16" fillId="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12" fillId="0" borderId="26" xfId="0" applyFont="1" applyBorder="1" applyAlignment="1">
      <alignment horizontal="center" vertical="center"/>
    </xf>
    <xf numFmtId="0" fontId="12" fillId="5" borderId="26" xfId="0" applyFont="1" applyFill="1" applyBorder="1" applyAlignment="1">
      <alignment horizontal="left" vertical="center"/>
    </xf>
    <xf numFmtId="0" fontId="16" fillId="0" borderId="26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0" fillId="0" borderId="26" xfId="0" applyBorder="1"/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</cellXfs>
  <cellStyles count="13">
    <cellStyle name="Excel Built-in Hyperlink" xfId="7"/>
    <cellStyle name="Excel Built-in Normal" xfId="8"/>
    <cellStyle name="Heading" xfId="9"/>
    <cellStyle name="Heading1" xfId="10"/>
    <cellStyle name="Result" xfId="11"/>
    <cellStyle name="Result2" xfId="12"/>
    <cellStyle name="Гиперссылка" xfId="1"/>
    <cellStyle name="Обычный" xfId="0" builtinId="0" customBuiltin="1"/>
    <cellStyle name="Обычный 2" xfId="2"/>
    <cellStyle name="Обычный 3" xfId="3"/>
    <cellStyle name="Обычный 3 2" xfId="4"/>
    <cellStyle name="Обычный 4" xfId="5"/>
    <cellStyle name="Процентный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1706095</xdr:colOff>
      <xdr:row>0</xdr:row>
      <xdr:rowOff>67236</xdr:rowOff>
    </xdr:from>
    <xdr:to>
      <xdr:col>2</xdr:col>
      <xdr:colOff>3451412</xdr:colOff>
      <xdr:row>0</xdr:row>
      <xdr:rowOff>863726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3801" y="67236"/>
          <a:ext cx="1745317" cy="796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1</xdr:row>
      <xdr:rowOff>11905</xdr:rowOff>
    </xdr:from>
    <xdr:to>
      <xdr:col>13</xdr:col>
      <xdr:colOff>666748</xdr:colOff>
      <xdr:row>22</xdr:row>
      <xdr:rowOff>95249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" y="345280"/>
          <a:ext cx="10477499" cy="8322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olma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Downloads/&#1060;&#1086;&#1090;&#1086;%20&#1091;&#1095;&#1072;&#1089;&#1090;&#1082;&#1072;/&#1092;&#1086;&#1090;&#1086;%2006.05.2026/&#8470;3-64&#1084;2.JPG" TargetMode="External"/><Relationship Id="rId13" Type="http://schemas.openxmlformats.org/officeDocument/2006/relationships/hyperlink" Target="../Downloads/&#1060;&#1086;&#1090;&#1086;%20&#1091;&#1095;&#1072;&#1089;&#1090;&#1082;&#1072;/&#1092;&#1086;&#1090;&#1086;%2006.05.2026/&#8470;13-3&#1084;2.JPG" TargetMode="External"/><Relationship Id="rId3" Type="http://schemas.openxmlformats.org/officeDocument/2006/relationships/hyperlink" Target="../Downloads/&#1060;&#1086;&#1090;&#1086;%20&#1091;&#1095;&#1072;&#1089;&#1090;&#1082;&#1072;/&#1092;&#1086;&#1090;&#1086;%2006.05.2026/&#8470;5-16&#1084;2.JPG" TargetMode="External"/><Relationship Id="rId7" Type="http://schemas.openxmlformats.org/officeDocument/2006/relationships/hyperlink" Target="../Downloads/&#1060;&#1086;&#1090;&#1086;%20&#1091;&#1095;&#1072;&#1089;&#1090;&#1082;&#1072;/&#1092;&#1086;&#1090;&#1086;%2006.05.2026/&#8470;2-35&#1084;2.JPG" TargetMode="External"/><Relationship Id="rId12" Type="http://schemas.openxmlformats.org/officeDocument/2006/relationships/hyperlink" Target="../Downloads/&#1060;&#1086;&#1090;&#1086;%20&#1091;&#1095;&#1072;&#1089;&#1090;&#1082;&#1072;/&#1092;&#1086;&#1090;&#1086;%2006.05.2026/&#8470;12-8&#1084;2.JPG" TargetMode="External"/><Relationship Id="rId2" Type="http://schemas.openxmlformats.org/officeDocument/2006/relationships/hyperlink" Target="../Downloads/&#1060;&#1086;&#1090;&#1086;%20&#1091;&#1095;&#1072;&#1089;&#1090;&#1082;&#1072;/&#1092;&#1086;&#1090;&#1086;%2006.05.2026/&#8470;4-20&#1084;2.JPG" TargetMode="External"/><Relationship Id="rId1" Type="http://schemas.openxmlformats.org/officeDocument/2006/relationships/hyperlink" Target="../Downloads/&#1060;&#1086;&#1090;&#1086;%20&#1091;&#1095;&#1072;&#1089;&#1090;&#1082;&#1072;/&#1092;&#1086;&#1090;&#1086;%2006.05.2026/&#8470;1-3&#1084;2.JPG" TargetMode="External"/><Relationship Id="rId6" Type="http://schemas.openxmlformats.org/officeDocument/2006/relationships/hyperlink" Target="../Downloads/&#1060;&#1086;&#1090;&#1086;%20&#1091;&#1095;&#1072;&#1089;&#1090;&#1082;&#1072;/&#1092;&#1086;&#1090;&#1086;%2006.05.2026/&#8470;8-12&#1084;2.JPG" TargetMode="External"/><Relationship Id="rId11" Type="http://schemas.openxmlformats.org/officeDocument/2006/relationships/hyperlink" Target="../Downloads/&#1060;&#1086;&#1090;&#1086;%20&#1091;&#1095;&#1072;&#1089;&#1090;&#1082;&#1072;/&#1092;&#1086;&#1090;&#1086;%2006.05.2026/&#8470;11-9&#1084;2.JPG" TargetMode="External"/><Relationship Id="rId5" Type="http://schemas.openxmlformats.org/officeDocument/2006/relationships/hyperlink" Target="../Downloads/&#1060;&#1086;&#1090;&#1086;%20&#1091;&#1095;&#1072;&#1089;&#1090;&#1082;&#1072;/&#1092;&#1086;&#1090;&#1086;%2006.05.2026/&#8470;7-12&#1084;2.JPG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../Downloads/&#1060;&#1086;&#1090;&#1086;%20&#1091;&#1095;&#1072;&#1089;&#1090;&#1082;&#1072;/&#1092;&#1086;&#1090;&#1086;%2006.05.2026/&#8470;10-21&#1084;2.JPG" TargetMode="External"/><Relationship Id="rId4" Type="http://schemas.openxmlformats.org/officeDocument/2006/relationships/hyperlink" Target="../Downloads/&#1060;&#1086;&#1090;&#1086;%20&#1091;&#1095;&#1072;&#1089;&#1090;&#1082;&#1072;/&#1092;&#1086;&#1090;&#1086;%2006.05.2026/&#8470;6-12&#1084;2.JPG" TargetMode="External"/><Relationship Id="rId9" Type="http://schemas.openxmlformats.org/officeDocument/2006/relationships/hyperlink" Target="../Downloads/&#1060;&#1086;&#1090;&#1086;%20&#1091;&#1095;&#1072;&#1089;&#1090;&#1082;&#1072;/&#1092;&#1086;&#1090;&#1086;%2006.05.2026/&#8470;9-31,2&#1084;2.JPG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E33"/>
  <sheetViews>
    <sheetView zoomScaleNormal="100" workbookViewId="0">
      <selection activeCell="B6" sqref="B6:C6"/>
    </sheetView>
  </sheetViews>
  <sheetFormatPr defaultColWidth="9" defaultRowHeight="14.25"/>
  <cols>
    <col min="1" max="1" width="4.625" style="16" customWidth="1"/>
    <col min="2" max="2" width="24.25" style="73" customWidth="1"/>
    <col min="3" max="3" width="136.5" style="16" customWidth="1"/>
    <col min="4" max="1019" width="8" style="16" customWidth="1"/>
    <col min="1020" max="1020" width="9" style="17" customWidth="1"/>
    <col min="1021" max="16384" width="9" style="17"/>
  </cols>
  <sheetData>
    <row r="1" spans="1:3" ht="72" customHeight="1">
      <c r="A1" s="79"/>
      <c r="B1" s="79"/>
      <c r="C1" s="79"/>
    </row>
    <row r="2" spans="1:3" ht="20.25">
      <c r="A2" s="80" t="s">
        <v>15</v>
      </c>
      <c r="B2" s="80"/>
      <c r="C2" s="80"/>
    </row>
    <row r="3" spans="1:3" ht="18.75" customHeight="1">
      <c r="A3" s="83" t="s">
        <v>106</v>
      </c>
      <c r="B3" s="83"/>
      <c r="C3" s="83"/>
    </row>
    <row r="4" spans="1:3" ht="28.5">
      <c r="A4" s="9" t="s">
        <v>0</v>
      </c>
      <c r="B4" s="70" t="s">
        <v>1</v>
      </c>
      <c r="C4" s="10" t="s">
        <v>2</v>
      </c>
    </row>
    <row r="5" spans="1:3">
      <c r="A5" s="11">
        <v>1</v>
      </c>
      <c r="B5" s="71">
        <v>2</v>
      </c>
      <c r="C5" s="11">
        <v>3</v>
      </c>
    </row>
    <row r="6" spans="1:3" ht="15.75" customHeight="1">
      <c r="A6" s="12">
        <v>1</v>
      </c>
      <c r="B6" s="81" t="s">
        <v>3</v>
      </c>
      <c r="C6" s="81"/>
    </row>
    <row r="7" spans="1:3" ht="15" customHeight="1">
      <c r="A7" s="82"/>
      <c r="B7" s="70" t="s">
        <v>4</v>
      </c>
      <c r="C7" s="13" t="s">
        <v>30</v>
      </c>
    </row>
    <row r="8" spans="1:3" ht="30.6" customHeight="1">
      <c r="A8" s="82"/>
      <c r="B8" s="70" t="s">
        <v>8</v>
      </c>
      <c r="C8" s="7" t="s">
        <v>57</v>
      </c>
    </row>
    <row r="9" spans="1:3" ht="15" customHeight="1">
      <c r="A9" s="82"/>
      <c r="B9" s="70" t="s">
        <v>5</v>
      </c>
      <c r="C9" s="14" t="s">
        <v>6</v>
      </c>
    </row>
    <row r="10" spans="1:3" ht="18" customHeight="1">
      <c r="A10" s="82"/>
      <c r="B10" s="70" t="s">
        <v>7</v>
      </c>
      <c r="C10" s="18" t="s">
        <v>31</v>
      </c>
    </row>
    <row r="11" spans="1:3" ht="15.75" customHeight="1">
      <c r="A11" s="12">
        <v>2</v>
      </c>
      <c r="B11" s="81" t="s">
        <v>9</v>
      </c>
      <c r="C11" s="81"/>
    </row>
    <row r="12" spans="1:3" ht="21" customHeight="1">
      <c r="A12" s="2"/>
      <c r="B12" s="70" t="s">
        <v>16</v>
      </c>
      <c r="C12" s="7" t="s">
        <v>46</v>
      </c>
    </row>
    <row r="13" spans="1:3" ht="22.5" customHeight="1">
      <c r="A13" s="2"/>
      <c r="B13" s="70" t="s">
        <v>17</v>
      </c>
      <c r="C13" s="7" t="s">
        <v>43</v>
      </c>
    </row>
    <row r="14" spans="1:3" ht="31.5" customHeight="1">
      <c r="A14" s="2"/>
      <c r="B14" s="70" t="s">
        <v>18</v>
      </c>
      <c r="C14" s="4" t="s">
        <v>44</v>
      </c>
    </row>
    <row r="15" spans="1:3" ht="58.5" customHeight="1">
      <c r="A15" s="12">
        <v>3</v>
      </c>
      <c r="B15" s="72" t="s">
        <v>10</v>
      </c>
      <c r="C15" s="15" t="s">
        <v>45</v>
      </c>
    </row>
    <row r="16" spans="1:3" ht="375" customHeight="1">
      <c r="A16" s="12">
        <v>4</v>
      </c>
      <c r="B16" s="72" t="s">
        <v>19</v>
      </c>
      <c r="C16" s="74" t="s">
        <v>105</v>
      </c>
    </row>
    <row r="17" spans="1:3" ht="46.5" customHeight="1">
      <c r="A17" s="12">
        <v>5</v>
      </c>
      <c r="B17" s="72" t="s">
        <v>11</v>
      </c>
      <c r="C17" s="15" t="s">
        <v>28</v>
      </c>
    </row>
    <row r="18" spans="1:3" ht="18" customHeight="1">
      <c r="A18" s="12">
        <v>6</v>
      </c>
      <c r="B18" s="72" t="s">
        <v>20</v>
      </c>
      <c r="C18" s="15" t="s">
        <v>75</v>
      </c>
    </row>
    <row r="19" spans="1:3" ht="19.5" customHeight="1">
      <c r="A19" s="12">
        <v>7</v>
      </c>
      <c r="B19" s="72" t="s">
        <v>21</v>
      </c>
      <c r="C19" s="15" t="s">
        <v>31</v>
      </c>
    </row>
    <row r="20" spans="1:3" ht="30.75" customHeight="1">
      <c r="A20" s="12">
        <v>8</v>
      </c>
      <c r="B20" s="72" t="s">
        <v>12</v>
      </c>
      <c r="C20" s="15" t="s">
        <v>27</v>
      </c>
    </row>
    <row r="21" spans="1:3" ht="48" customHeight="1">
      <c r="A21" s="12">
        <v>9</v>
      </c>
      <c r="B21" s="72" t="s">
        <v>13</v>
      </c>
      <c r="C21" s="15" t="s">
        <v>26</v>
      </c>
    </row>
    <row r="22" spans="1:3" ht="29.25" customHeight="1">
      <c r="A22" s="12">
        <v>10</v>
      </c>
      <c r="B22" s="72" t="s">
        <v>14</v>
      </c>
      <c r="C22" s="15" t="s">
        <v>53</v>
      </c>
    </row>
    <row r="24" spans="1:3" ht="12.75" customHeight="1"/>
    <row r="28" spans="1:3">
      <c r="C28" s="19"/>
    </row>
    <row r="30" spans="1:3">
      <c r="C30" s="20"/>
    </row>
    <row r="31" spans="1:3">
      <c r="C31" s="20"/>
    </row>
    <row r="32" spans="1:3">
      <c r="C32" s="20"/>
    </row>
    <row r="33" ht="17.25" customHeight="1"/>
  </sheetData>
  <mergeCells count="6">
    <mergeCell ref="A1:C1"/>
    <mergeCell ref="A2:C2"/>
    <mergeCell ref="B11:C11"/>
    <mergeCell ref="A7:A10"/>
    <mergeCell ref="A3:C3"/>
    <mergeCell ref="B6:C6"/>
  </mergeCells>
  <hyperlinks>
    <hyperlink ref="C9" r:id="rId1"/>
  </hyperlinks>
  <pageMargins left="0.55118110236220497" right="0.35433070866141703" top="0.82677165354330717" bottom="0.78740157480315009" header="0.43307086614173207" footer="0.39370078740157505"/>
  <pageSetup paperSize="9" scale="57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topLeftCell="A4" zoomScaleNormal="100" workbookViewId="0">
      <selection activeCell="E7" sqref="E7"/>
    </sheetView>
  </sheetViews>
  <sheetFormatPr defaultColWidth="9" defaultRowHeight="15"/>
  <cols>
    <col min="1" max="1" width="5.5" style="1" customWidth="1"/>
    <col min="2" max="2" width="55.5" style="1" customWidth="1"/>
    <col min="3" max="3" width="9" style="1"/>
    <col min="4" max="6" width="10.75" style="1" customWidth="1"/>
    <col min="7" max="7" width="26.125" style="1" customWidth="1"/>
    <col min="8" max="8" width="6.375" style="1" customWidth="1"/>
    <col min="9" max="9" width="4.5" style="1" customWidth="1"/>
    <col min="10" max="10" width="5.875" style="1" customWidth="1"/>
    <col min="11" max="11" width="4.375" style="1" customWidth="1"/>
    <col min="12" max="12" width="4.125" style="1" customWidth="1"/>
    <col min="13" max="13" width="4.25" style="1" customWidth="1"/>
    <col min="14" max="14" width="5.5" style="1" customWidth="1"/>
    <col min="15" max="16384" width="9" style="1"/>
  </cols>
  <sheetData>
    <row r="1" spans="1:8">
      <c r="B1" s="54" t="s">
        <v>54</v>
      </c>
      <c r="G1" s="1" t="s">
        <v>70</v>
      </c>
    </row>
    <row r="2" spans="1:8" ht="15.75">
      <c r="A2" s="90" t="s">
        <v>93</v>
      </c>
      <c r="B2" s="90"/>
      <c r="C2" s="90"/>
      <c r="D2" s="90"/>
      <c r="E2" s="112"/>
      <c r="F2" s="112"/>
      <c r="G2" s="53"/>
      <c r="H2" s="6"/>
    </row>
    <row r="3" spans="1:8" ht="16.5" thickBot="1">
      <c r="A3" s="90" t="s">
        <v>100</v>
      </c>
      <c r="B3" s="90"/>
      <c r="C3" s="90"/>
      <c r="D3" s="90"/>
      <c r="E3" s="112"/>
      <c r="F3" s="112"/>
      <c r="G3" s="53"/>
      <c r="H3" s="6"/>
    </row>
    <row r="4" spans="1:8">
      <c r="A4" s="115" t="s">
        <v>24</v>
      </c>
      <c r="B4" s="116"/>
      <c r="C4" s="116"/>
      <c r="D4" s="117"/>
      <c r="E4" s="118"/>
      <c r="F4" s="118"/>
      <c r="G4" s="44" t="s">
        <v>56</v>
      </c>
    </row>
    <row r="5" spans="1:8" ht="45">
      <c r="A5" s="78" t="s">
        <v>22</v>
      </c>
      <c r="B5" s="78" t="s">
        <v>16</v>
      </c>
      <c r="C5" s="78" t="s">
        <v>23</v>
      </c>
      <c r="D5" s="78" t="s">
        <v>25</v>
      </c>
      <c r="E5" s="123" t="s">
        <v>109</v>
      </c>
      <c r="F5" s="123" t="s">
        <v>110</v>
      </c>
      <c r="G5" s="114"/>
    </row>
    <row r="6" spans="1:8">
      <c r="A6" s="119" t="s">
        <v>94</v>
      </c>
      <c r="B6" s="120"/>
      <c r="C6" s="120"/>
      <c r="D6" s="121"/>
      <c r="E6" s="122"/>
      <c r="F6" s="122"/>
      <c r="G6" s="48"/>
    </row>
    <row r="7" spans="1:8" ht="47.25">
      <c r="A7" s="38">
        <v>1</v>
      </c>
      <c r="B7" s="49" t="s">
        <v>71</v>
      </c>
      <c r="C7" s="3" t="s">
        <v>29</v>
      </c>
      <c r="D7" s="57">
        <f>'Схематическое расположение '!S24</f>
        <v>58.2</v>
      </c>
      <c r="E7" s="57" t="s">
        <v>114</v>
      </c>
      <c r="F7" s="113" t="e">
        <f>D7*E7</f>
        <v>#VALUE!</v>
      </c>
      <c r="G7" s="51" t="s">
        <v>51</v>
      </c>
    </row>
    <row r="8" spans="1:8" ht="15.75">
      <c r="A8" s="38">
        <v>2</v>
      </c>
      <c r="B8" s="56" t="s">
        <v>66</v>
      </c>
      <c r="C8" s="3" t="s">
        <v>29</v>
      </c>
      <c r="D8" s="57">
        <f>'Схематическое расположение '!S24</f>
        <v>58.2</v>
      </c>
      <c r="E8" s="57" t="s">
        <v>114</v>
      </c>
      <c r="F8" s="113" t="e">
        <f t="shared" ref="F8:F25" si="0">D8*E8</f>
        <v>#VALUE!</v>
      </c>
      <c r="G8" s="55"/>
    </row>
    <row r="9" spans="1:8" ht="15.75">
      <c r="A9" s="38">
        <v>3</v>
      </c>
      <c r="B9" s="56" t="s">
        <v>67</v>
      </c>
      <c r="C9" s="3" t="s">
        <v>29</v>
      </c>
      <c r="D9" s="57">
        <f>'Схематическое расположение '!S24</f>
        <v>58.2</v>
      </c>
      <c r="E9" s="57" t="s">
        <v>114</v>
      </c>
      <c r="F9" s="113" t="e">
        <f t="shared" si="0"/>
        <v>#VALUE!</v>
      </c>
      <c r="G9" s="55"/>
    </row>
    <row r="10" spans="1:8" ht="47.25">
      <c r="A10" s="8">
        <v>4</v>
      </c>
      <c r="B10" s="49" t="s">
        <v>95</v>
      </c>
      <c r="C10" s="3" t="s">
        <v>29</v>
      </c>
      <c r="D10" s="57">
        <f>'Схематическое расположение '!S24</f>
        <v>58.2</v>
      </c>
      <c r="E10" s="57" t="s">
        <v>114</v>
      </c>
      <c r="F10" s="113" t="e">
        <f t="shared" si="0"/>
        <v>#VALUE!</v>
      </c>
      <c r="G10" s="55" t="s">
        <v>63</v>
      </c>
    </row>
    <row r="11" spans="1:8" ht="31.5">
      <c r="A11" s="60">
        <v>5</v>
      </c>
      <c r="B11" s="56" t="s">
        <v>72</v>
      </c>
      <c r="C11" s="61" t="s">
        <v>73</v>
      </c>
      <c r="D11" s="62">
        <v>1</v>
      </c>
      <c r="E11" s="57" t="s">
        <v>114</v>
      </c>
      <c r="F11" s="113" t="e">
        <f t="shared" si="0"/>
        <v>#VALUE!</v>
      </c>
      <c r="G11" s="63" t="s">
        <v>98</v>
      </c>
    </row>
    <row r="12" spans="1:8" ht="15.75">
      <c r="A12" s="91" t="s">
        <v>99</v>
      </c>
      <c r="B12" s="92"/>
      <c r="C12" s="92"/>
      <c r="D12" s="93"/>
      <c r="E12" s="57"/>
      <c r="F12" s="113"/>
      <c r="G12" s="48"/>
    </row>
    <row r="13" spans="1:8" ht="31.5">
      <c r="A13" s="8">
        <v>1</v>
      </c>
      <c r="B13" s="49" t="s">
        <v>47</v>
      </c>
      <c r="C13" s="3" t="s">
        <v>29</v>
      </c>
      <c r="D13" s="58">
        <f>'Схематическое расположение '!S20</f>
        <v>188</v>
      </c>
      <c r="E13" s="57" t="s">
        <v>114</v>
      </c>
      <c r="F13" s="113" t="e">
        <f t="shared" si="0"/>
        <v>#VALUE!</v>
      </c>
      <c r="G13" s="84" t="s">
        <v>65</v>
      </c>
    </row>
    <row r="14" spans="1:8" ht="15.75">
      <c r="A14" s="8">
        <v>2</v>
      </c>
      <c r="B14" s="56" t="s">
        <v>66</v>
      </c>
      <c r="C14" s="3" t="s">
        <v>29</v>
      </c>
      <c r="D14" s="58">
        <f>D13</f>
        <v>188</v>
      </c>
      <c r="E14" s="57" t="s">
        <v>114</v>
      </c>
      <c r="F14" s="113" t="e">
        <f t="shared" si="0"/>
        <v>#VALUE!</v>
      </c>
      <c r="G14" s="85"/>
    </row>
    <row r="15" spans="1:8" ht="31.5">
      <c r="A15" s="8">
        <v>3</v>
      </c>
      <c r="B15" s="49" t="s">
        <v>60</v>
      </c>
      <c r="C15" s="3" t="s">
        <v>29</v>
      </c>
      <c r="D15" s="58">
        <f>'Схематическое расположение '!S20</f>
        <v>188</v>
      </c>
      <c r="E15" s="57" t="s">
        <v>114</v>
      </c>
      <c r="F15" s="113" t="e">
        <f t="shared" si="0"/>
        <v>#VALUE!</v>
      </c>
      <c r="G15" s="86"/>
    </row>
    <row r="16" spans="1:8" ht="15.75">
      <c r="A16" s="8">
        <v>4</v>
      </c>
      <c r="B16" s="50" t="s">
        <v>68</v>
      </c>
      <c r="C16" s="3" t="s">
        <v>29</v>
      </c>
      <c r="D16" s="58">
        <f>'Схематическое расположение '!S20</f>
        <v>188</v>
      </c>
      <c r="E16" s="57" t="s">
        <v>114</v>
      </c>
      <c r="F16" s="113" t="e">
        <f t="shared" si="0"/>
        <v>#VALUE!</v>
      </c>
      <c r="G16" s="48"/>
    </row>
    <row r="17" spans="1:7" ht="47.25">
      <c r="A17" s="8">
        <v>5</v>
      </c>
      <c r="B17" s="49" t="s">
        <v>74</v>
      </c>
      <c r="C17" s="3" t="s">
        <v>29</v>
      </c>
      <c r="D17" s="58">
        <f>D16</f>
        <v>188</v>
      </c>
      <c r="E17" s="57" t="s">
        <v>114</v>
      </c>
      <c r="F17" s="113" t="e">
        <f t="shared" si="0"/>
        <v>#VALUE!</v>
      </c>
      <c r="G17" s="51" t="s">
        <v>64</v>
      </c>
    </row>
    <row r="18" spans="1:7" ht="47.25">
      <c r="A18" s="8">
        <v>6</v>
      </c>
      <c r="B18" s="49" t="s">
        <v>96</v>
      </c>
      <c r="C18" s="3" t="s">
        <v>29</v>
      </c>
      <c r="D18" s="58">
        <f>D17</f>
        <v>188</v>
      </c>
      <c r="E18" s="57" t="s">
        <v>114</v>
      </c>
      <c r="F18" s="113" t="e">
        <f t="shared" si="0"/>
        <v>#VALUE!</v>
      </c>
      <c r="G18" s="51" t="s">
        <v>63</v>
      </c>
    </row>
    <row r="19" spans="1:7" ht="15.75">
      <c r="A19" s="87" t="s">
        <v>69</v>
      </c>
      <c r="B19" s="88"/>
      <c r="C19" s="88"/>
      <c r="D19" s="89"/>
      <c r="E19" s="78"/>
      <c r="F19" s="113"/>
      <c r="G19" s="48"/>
    </row>
    <row r="20" spans="1:7" ht="15.75">
      <c r="A20" s="45" t="s">
        <v>22</v>
      </c>
      <c r="B20" s="46" t="s">
        <v>32</v>
      </c>
      <c r="C20" s="46" t="s">
        <v>23</v>
      </c>
      <c r="D20" s="47" t="s">
        <v>59</v>
      </c>
      <c r="E20" s="78"/>
      <c r="F20" s="113"/>
      <c r="G20" s="48"/>
    </row>
    <row r="21" spans="1:7" ht="15.75">
      <c r="A21" s="54">
        <v>1</v>
      </c>
      <c r="B21" s="52" t="s">
        <v>58</v>
      </c>
      <c r="C21" s="5" t="s">
        <v>34</v>
      </c>
      <c r="D21" s="77">
        <f>0.5*246.2</f>
        <v>123.1</v>
      </c>
      <c r="E21" s="57" t="s">
        <v>114</v>
      </c>
      <c r="F21" s="57" t="e">
        <f t="shared" si="0"/>
        <v>#VALUE!</v>
      </c>
      <c r="G21" s="125"/>
    </row>
    <row r="22" spans="1:7" ht="30">
      <c r="A22" s="54">
        <v>2</v>
      </c>
      <c r="B22" s="52" t="s">
        <v>52</v>
      </c>
      <c r="C22" s="5" t="s">
        <v>33</v>
      </c>
      <c r="D22" s="77">
        <f>188*150/1000</f>
        <v>28.2</v>
      </c>
      <c r="E22" s="57" t="s">
        <v>114</v>
      </c>
      <c r="F22" s="57" t="e">
        <f t="shared" si="0"/>
        <v>#VALUE!</v>
      </c>
      <c r="G22" s="125"/>
    </row>
    <row r="23" spans="1:7" ht="30">
      <c r="A23" s="54">
        <v>3</v>
      </c>
      <c r="B23" s="52" t="s">
        <v>97</v>
      </c>
      <c r="C23" s="5" t="s">
        <v>33</v>
      </c>
      <c r="D23" s="124">
        <f>(58.2+188)*135/1000</f>
        <v>33.237000000000002</v>
      </c>
      <c r="E23" s="57" t="s">
        <v>114</v>
      </c>
      <c r="F23" s="57" t="e">
        <f t="shared" si="0"/>
        <v>#VALUE!</v>
      </c>
      <c r="G23" s="125"/>
    </row>
    <row r="24" spans="1:7" ht="15.75">
      <c r="A24" s="75">
        <v>4</v>
      </c>
      <c r="B24" s="76" t="s">
        <v>37</v>
      </c>
      <c r="C24" s="5" t="s">
        <v>33</v>
      </c>
      <c r="D24" s="77">
        <f>188*135/1000</f>
        <v>25.38</v>
      </c>
      <c r="E24" s="57" t="s">
        <v>114</v>
      </c>
      <c r="F24" s="57" t="e">
        <f t="shared" si="0"/>
        <v>#VALUE!</v>
      </c>
      <c r="G24" s="125"/>
    </row>
    <row r="25" spans="1:7" ht="15.75">
      <c r="A25" s="127">
        <v>5</v>
      </c>
      <c r="B25" s="128" t="s">
        <v>108</v>
      </c>
      <c r="C25" s="129" t="s">
        <v>107</v>
      </c>
      <c r="D25" s="130">
        <v>1</v>
      </c>
      <c r="E25" s="130"/>
      <c r="F25" s="131"/>
      <c r="G25" s="132"/>
    </row>
    <row r="26" spans="1:7">
      <c r="A26" s="126"/>
      <c r="B26" s="133" t="s">
        <v>111</v>
      </c>
      <c r="C26" s="126"/>
      <c r="D26" s="126"/>
      <c r="E26" s="126"/>
      <c r="F26" s="134" t="e">
        <f>SUM(F7:F25)</f>
        <v>#VALUE!</v>
      </c>
      <c r="G26" s="126"/>
    </row>
    <row r="27" spans="1:7">
      <c r="A27" s="126"/>
      <c r="B27" s="133" t="s">
        <v>112</v>
      </c>
      <c r="C27" s="126"/>
      <c r="D27" s="126"/>
      <c r="E27" s="126"/>
      <c r="F27" s="126"/>
      <c r="G27" s="126"/>
    </row>
    <row r="28" spans="1:7">
      <c r="A28" s="126"/>
      <c r="B28" s="133" t="s">
        <v>113</v>
      </c>
      <c r="C28" s="126"/>
      <c r="D28" s="126"/>
      <c r="E28" s="126"/>
      <c r="F28" s="126"/>
      <c r="G28" s="126"/>
    </row>
  </sheetData>
  <mergeCells count="8">
    <mergeCell ref="G13:G15"/>
    <mergeCell ref="G21:G25"/>
    <mergeCell ref="A19:D19"/>
    <mergeCell ref="A4:D4"/>
    <mergeCell ref="A2:D2"/>
    <mergeCell ref="A6:D6"/>
    <mergeCell ref="A12:D12"/>
    <mergeCell ref="A3:D3"/>
  </mergeCells>
  <conditionalFormatting sqref="B21:B23">
    <cfRule type="cellIs" dxfId="2" priority="10" operator="equal">
      <formula>"керамогранит"</formula>
    </cfRule>
  </conditionalFormatting>
  <conditionalFormatting sqref="B23:C25">
    <cfRule type="cellIs" dxfId="1" priority="1" operator="equal">
      <formula>"керамогранит"</formula>
    </cfRule>
  </conditionalFormatting>
  <conditionalFormatting sqref="C22">
    <cfRule type="cellIs" dxfId="0" priority="8" operator="equal">
      <formula>"керамогранит"</formula>
    </cfRule>
  </conditionalFormatting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1" manualBreakCount="1">
    <brk id="2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A4" zoomScale="80" zoomScaleNormal="80" workbookViewId="0">
      <selection activeCell="S14" sqref="S14"/>
    </sheetView>
  </sheetViews>
  <sheetFormatPr defaultRowHeight="14.25"/>
  <cols>
    <col min="11" max="11" width="13.125" customWidth="1"/>
    <col min="12" max="12" width="12.875" customWidth="1"/>
    <col min="13" max="13" width="13.75" customWidth="1"/>
    <col min="15" max="15" width="9.5" customWidth="1"/>
    <col min="16" max="16" width="10.625" customWidth="1"/>
    <col min="17" max="17" width="9.5" customWidth="1"/>
    <col min="18" max="18" width="12.125" customWidth="1"/>
    <col min="19" max="19" width="24" customWidth="1"/>
    <col min="20" max="20" width="18" customWidth="1"/>
    <col min="21" max="21" width="16.75" customWidth="1"/>
    <col min="22" max="22" width="5.875" customWidth="1"/>
    <col min="23" max="23" width="6.625" customWidth="1"/>
    <col min="24" max="24" width="16" customWidth="1"/>
    <col min="25" max="25" width="28.5" customWidth="1"/>
  </cols>
  <sheetData>
    <row r="1" spans="1:24" ht="26.25" customHeight="1">
      <c r="A1" s="109" t="s">
        <v>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59"/>
    </row>
    <row r="3" spans="1:24">
      <c r="O3" s="110" t="s">
        <v>38</v>
      </c>
      <c r="P3" s="111" t="s">
        <v>39</v>
      </c>
      <c r="Q3" s="111"/>
      <c r="R3" s="104" t="s">
        <v>40</v>
      </c>
      <c r="S3" s="104" t="s">
        <v>62</v>
      </c>
      <c r="T3" s="104"/>
      <c r="U3" s="105" t="s">
        <v>36</v>
      </c>
      <c r="V3" s="105"/>
      <c r="W3" s="105"/>
    </row>
    <row r="4" spans="1:24" ht="36" customHeight="1">
      <c r="O4" s="110"/>
      <c r="P4" s="54" t="s">
        <v>41</v>
      </c>
      <c r="Q4" s="54" t="s">
        <v>42</v>
      </c>
      <c r="R4" s="104"/>
      <c r="S4" s="104"/>
      <c r="T4" s="104"/>
      <c r="U4" s="105"/>
      <c r="V4" s="105"/>
      <c r="W4" s="105"/>
    </row>
    <row r="5" spans="1:24" ht="36" customHeight="1">
      <c r="O5" s="23">
        <v>1</v>
      </c>
      <c r="P5" s="39">
        <v>1</v>
      </c>
      <c r="Q5" s="39">
        <v>3</v>
      </c>
      <c r="R5" s="23">
        <f t="shared" ref="R5:R8" si="0">P5*Q5</f>
        <v>3</v>
      </c>
      <c r="S5" s="43" t="s">
        <v>87</v>
      </c>
      <c r="T5" s="64" t="s">
        <v>61</v>
      </c>
      <c r="U5" s="97" t="s">
        <v>76</v>
      </c>
      <c r="V5" s="97"/>
      <c r="W5" s="97"/>
      <c r="X5" s="68"/>
    </row>
    <row r="6" spans="1:24" ht="36" customHeight="1">
      <c r="O6" s="23">
        <v>2</v>
      </c>
      <c r="P6" s="39">
        <v>5</v>
      </c>
      <c r="Q6" s="39">
        <v>7</v>
      </c>
      <c r="R6" s="23">
        <f t="shared" si="0"/>
        <v>35</v>
      </c>
      <c r="S6" s="43" t="s">
        <v>88</v>
      </c>
      <c r="T6" s="64" t="s">
        <v>61</v>
      </c>
      <c r="U6" s="97" t="s">
        <v>82</v>
      </c>
      <c r="V6" s="97"/>
      <c r="W6" s="97"/>
      <c r="X6" s="68"/>
    </row>
    <row r="7" spans="1:24" ht="36" customHeight="1">
      <c r="O7" s="23">
        <v>3</v>
      </c>
      <c r="P7" s="39">
        <v>8</v>
      </c>
      <c r="Q7" s="39">
        <v>8</v>
      </c>
      <c r="R7" s="23">
        <f t="shared" si="0"/>
        <v>64</v>
      </c>
      <c r="S7" s="43" t="s">
        <v>88</v>
      </c>
      <c r="T7" s="64" t="s">
        <v>61</v>
      </c>
      <c r="U7" s="97" t="s">
        <v>83</v>
      </c>
      <c r="V7" s="97"/>
      <c r="W7" s="97"/>
      <c r="X7" s="68"/>
    </row>
    <row r="8" spans="1:24" ht="36" customHeight="1">
      <c r="O8" s="23">
        <v>4</v>
      </c>
      <c r="P8" s="39">
        <v>5</v>
      </c>
      <c r="Q8" s="39">
        <v>4</v>
      </c>
      <c r="R8" s="23">
        <f t="shared" si="0"/>
        <v>20</v>
      </c>
      <c r="S8" s="43" t="s">
        <v>88</v>
      </c>
      <c r="T8" s="64" t="s">
        <v>61</v>
      </c>
      <c r="U8" s="97" t="s">
        <v>77</v>
      </c>
      <c r="V8" s="97"/>
      <c r="W8" s="97"/>
      <c r="X8" s="68"/>
    </row>
    <row r="9" spans="1:24" ht="38.25" customHeight="1">
      <c r="O9" s="23">
        <v>5</v>
      </c>
      <c r="P9" s="39">
        <v>4</v>
      </c>
      <c r="Q9" s="39">
        <v>4</v>
      </c>
      <c r="R9" s="23">
        <f>P9*Q9</f>
        <v>16</v>
      </c>
      <c r="S9" s="43" t="s">
        <v>88</v>
      </c>
      <c r="T9" s="64" t="s">
        <v>61</v>
      </c>
      <c r="U9" s="97" t="s">
        <v>78</v>
      </c>
      <c r="V9" s="97"/>
      <c r="W9" s="97"/>
      <c r="X9" s="68"/>
    </row>
    <row r="10" spans="1:24" ht="38.25" customHeight="1">
      <c r="O10" s="23">
        <v>6</v>
      </c>
      <c r="P10" s="25">
        <v>3</v>
      </c>
      <c r="Q10" s="25">
        <v>4</v>
      </c>
      <c r="R10" s="24">
        <f>P10*Q10</f>
        <v>12</v>
      </c>
      <c r="S10" s="43" t="s">
        <v>88</v>
      </c>
      <c r="T10" s="64" t="s">
        <v>61</v>
      </c>
      <c r="U10" s="97" t="s">
        <v>79</v>
      </c>
      <c r="V10" s="97"/>
      <c r="W10" s="97"/>
      <c r="X10" s="68"/>
    </row>
    <row r="11" spans="1:24" ht="38.25" customHeight="1">
      <c r="O11" s="23">
        <v>7</v>
      </c>
      <c r="P11" s="25">
        <v>3</v>
      </c>
      <c r="Q11" s="25">
        <v>4</v>
      </c>
      <c r="R11" s="24">
        <v>12</v>
      </c>
      <c r="S11" s="43" t="s">
        <v>88</v>
      </c>
      <c r="T11" s="64" t="s">
        <v>61</v>
      </c>
      <c r="U11" s="97" t="s">
        <v>80</v>
      </c>
      <c r="V11" s="97"/>
      <c r="W11" s="97"/>
      <c r="X11" s="68"/>
    </row>
    <row r="12" spans="1:24" ht="38.25" customHeight="1">
      <c r="O12" s="23">
        <v>8</v>
      </c>
      <c r="P12" s="25">
        <v>6</v>
      </c>
      <c r="Q12" s="25">
        <v>2</v>
      </c>
      <c r="R12" s="24">
        <v>12</v>
      </c>
      <c r="S12" s="43" t="s">
        <v>88</v>
      </c>
      <c r="T12" s="64" t="s">
        <v>61</v>
      </c>
      <c r="U12" s="97" t="s">
        <v>81</v>
      </c>
      <c r="V12" s="97"/>
      <c r="W12" s="97"/>
      <c r="X12" s="41" t="s">
        <v>85</v>
      </c>
    </row>
    <row r="13" spans="1:24" ht="38.25" customHeight="1">
      <c r="O13" s="23">
        <v>9</v>
      </c>
      <c r="P13" s="25">
        <v>2.6</v>
      </c>
      <c r="Q13" s="25">
        <v>12</v>
      </c>
      <c r="R13" s="24">
        <v>31.2</v>
      </c>
      <c r="S13" s="43" t="s">
        <v>86</v>
      </c>
      <c r="T13" s="64" t="s">
        <v>61</v>
      </c>
      <c r="U13" s="101" t="s">
        <v>84</v>
      </c>
      <c r="V13" s="102"/>
      <c r="W13" s="103"/>
      <c r="X13" s="41" t="s">
        <v>85</v>
      </c>
    </row>
    <row r="14" spans="1:24" ht="38.25" customHeight="1">
      <c r="O14" s="23">
        <v>10</v>
      </c>
      <c r="P14" s="25">
        <v>3</v>
      </c>
      <c r="Q14" s="25">
        <v>7</v>
      </c>
      <c r="R14" s="24">
        <v>21</v>
      </c>
      <c r="S14" s="43" t="s">
        <v>87</v>
      </c>
      <c r="T14" s="64" t="s">
        <v>61</v>
      </c>
      <c r="U14" s="101" t="s">
        <v>101</v>
      </c>
      <c r="V14" s="102"/>
      <c r="W14" s="103"/>
      <c r="X14" s="41" t="s">
        <v>85</v>
      </c>
    </row>
    <row r="15" spans="1:24" ht="38.25" customHeight="1">
      <c r="O15" s="23">
        <v>11</v>
      </c>
      <c r="P15" s="25">
        <v>3</v>
      </c>
      <c r="Q15" s="25">
        <v>3</v>
      </c>
      <c r="R15" s="24">
        <f>P15*Q15</f>
        <v>9</v>
      </c>
      <c r="S15" s="43" t="s">
        <v>88</v>
      </c>
      <c r="T15" s="64" t="s">
        <v>61</v>
      </c>
      <c r="U15" s="101" t="s">
        <v>102</v>
      </c>
      <c r="V15" s="102"/>
      <c r="W15" s="103"/>
      <c r="X15" s="41" t="s">
        <v>85</v>
      </c>
    </row>
    <row r="16" spans="1:24" ht="38.25" customHeight="1">
      <c r="O16" s="23">
        <v>12</v>
      </c>
      <c r="P16" s="25">
        <v>4</v>
      </c>
      <c r="Q16" s="25">
        <v>2</v>
      </c>
      <c r="R16" s="24">
        <f t="shared" ref="R16:R17" si="1">P16*Q16</f>
        <v>8</v>
      </c>
      <c r="S16" s="43" t="s">
        <v>88</v>
      </c>
      <c r="T16" s="64" t="s">
        <v>61</v>
      </c>
      <c r="U16" s="101" t="s">
        <v>103</v>
      </c>
      <c r="V16" s="102"/>
      <c r="W16" s="103"/>
      <c r="X16" s="41" t="s">
        <v>85</v>
      </c>
    </row>
    <row r="17" spans="15:24" ht="38.25" customHeight="1">
      <c r="O17" s="23">
        <v>13</v>
      </c>
      <c r="P17" s="25">
        <v>3</v>
      </c>
      <c r="Q17" s="25">
        <v>1</v>
      </c>
      <c r="R17" s="24">
        <f t="shared" si="1"/>
        <v>3</v>
      </c>
      <c r="S17" s="43" t="s">
        <v>87</v>
      </c>
      <c r="T17" s="64" t="s">
        <v>61</v>
      </c>
      <c r="U17" s="101" t="s">
        <v>104</v>
      </c>
      <c r="V17" s="102"/>
      <c r="W17" s="103"/>
      <c r="X17" s="41" t="s">
        <v>85</v>
      </c>
    </row>
    <row r="18" spans="15:24" ht="15">
      <c r="O18" s="21" t="s">
        <v>55</v>
      </c>
      <c r="P18" s="21"/>
      <c r="Q18" s="21"/>
      <c r="R18" s="69">
        <f>SUM(R5:R17)</f>
        <v>246.2</v>
      </c>
      <c r="S18" s="22"/>
      <c r="T18" s="42"/>
      <c r="U18" s="40"/>
      <c r="V18" s="41"/>
      <c r="W18" s="41"/>
    </row>
    <row r="19" spans="15:24" ht="15" thickBot="1"/>
    <row r="20" spans="15:24" ht="33.75" customHeight="1">
      <c r="O20" s="94" t="s">
        <v>89</v>
      </c>
      <c r="P20" s="95"/>
      <c r="Q20" s="95"/>
      <c r="R20" s="96"/>
      <c r="S20" s="65">
        <f>S21+S22</f>
        <v>188</v>
      </c>
      <c r="T20" s="26"/>
      <c r="U20" s="98" t="s">
        <v>91</v>
      </c>
    </row>
    <row r="21" spans="15:24" ht="15.75">
      <c r="O21" s="27" t="s">
        <v>49</v>
      </c>
      <c r="P21" s="28"/>
      <c r="Q21" s="28"/>
      <c r="R21" s="28"/>
      <c r="S21" s="58">
        <f>R6+R7+R8+R9+R10+R11+R12+R15+R16</f>
        <v>188</v>
      </c>
      <c r="T21" s="29"/>
      <c r="U21" s="99"/>
    </row>
    <row r="22" spans="15:24" ht="16.5" thickBot="1">
      <c r="O22" s="35" t="s">
        <v>50</v>
      </c>
      <c r="P22" s="36"/>
      <c r="Q22" s="36"/>
      <c r="R22" s="36"/>
      <c r="S22" s="66">
        <v>0</v>
      </c>
      <c r="T22" s="30"/>
      <c r="U22" s="100"/>
    </row>
    <row r="23" spans="15:24" ht="16.5" thickBot="1">
      <c r="O23" s="31"/>
      <c r="P23" s="31"/>
      <c r="Q23" s="31"/>
      <c r="R23" s="31"/>
      <c r="S23" s="67"/>
      <c r="T23" s="31"/>
      <c r="U23" s="31"/>
    </row>
    <row r="24" spans="15:24" ht="15.75">
      <c r="O24" s="32" t="s">
        <v>90</v>
      </c>
      <c r="P24" s="33"/>
      <c r="Q24" s="33"/>
      <c r="R24" s="33"/>
      <c r="S24" s="65">
        <f>S25+S26</f>
        <v>58.2</v>
      </c>
      <c r="T24" s="26"/>
      <c r="U24" s="106" t="s">
        <v>92</v>
      </c>
    </row>
    <row r="25" spans="15:24" ht="15.75">
      <c r="O25" s="27" t="s">
        <v>48</v>
      </c>
      <c r="P25" s="28"/>
      <c r="Q25" s="28"/>
      <c r="R25" s="28"/>
      <c r="S25" s="58">
        <v>0</v>
      </c>
      <c r="T25" s="34"/>
      <c r="U25" s="107"/>
    </row>
    <row r="26" spans="15:24" ht="17.25" customHeight="1" thickBot="1">
      <c r="O26" s="35" t="s">
        <v>49</v>
      </c>
      <c r="P26" s="36"/>
      <c r="Q26" s="36"/>
      <c r="R26" s="36"/>
      <c r="S26" s="66">
        <f>R5+R13+R14+R17</f>
        <v>58.2</v>
      </c>
      <c r="T26" s="37"/>
      <c r="U26" s="108"/>
    </row>
    <row r="27" spans="15:24" ht="14.25" customHeight="1"/>
  </sheetData>
  <mergeCells count="22">
    <mergeCell ref="A1:L1"/>
    <mergeCell ref="U5:W5"/>
    <mergeCell ref="O3:O4"/>
    <mergeCell ref="P3:Q3"/>
    <mergeCell ref="R3:R4"/>
    <mergeCell ref="U6:W6"/>
    <mergeCell ref="U7:W7"/>
    <mergeCell ref="S3:T4"/>
    <mergeCell ref="U3:W4"/>
    <mergeCell ref="U24:U26"/>
    <mergeCell ref="U10:W10"/>
    <mergeCell ref="O20:R20"/>
    <mergeCell ref="U8:W8"/>
    <mergeCell ref="U9:W9"/>
    <mergeCell ref="U12:W12"/>
    <mergeCell ref="U20:U22"/>
    <mergeCell ref="U11:W11"/>
    <mergeCell ref="U13:W13"/>
    <mergeCell ref="U14:W14"/>
    <mergeCell ref="U15:W15"/>
    <mergeCell ref="U16:W16"/>
    <mergeCell ref="U17:W17"/>
  </mergeCells>
  <hyperlinks>
    <hyperlink ref="U5:W5" r:id="rId1" display="Фото участка\фото 06.05.2026\№1-3м2.JPG"/>
    <hyperlink ref="U8:W8" r:id="rId2" display="Фото участка\фото 06.05.2026\№4-20м2.JPG"/>
    <hyperlink ref="U9:W9" r:id="rId3" display="Фото участка\фото 06.05.2026\№5-16м2.JPG"/>
    <hyperlink ref="U10:W10" r:id="rId4" display="Фото участка\фото 06.05.2026\№6-12м2.JPG"/>
    <hyperlink ref="U11:W11" r:id="rId5" display="Фото участка\фото 06.05.2026\№7-12м2.JPG"/>
    <hyperlink ref="U12:W12" r:id="rId6" display="Фото участка\фото 06.05.2026\№8-12м2.JPG"/>
    <hyperlink ref="U6:W6" r:id="rId7" display="Фото участка\фото 06.05.2026\№2-35м2.JPG"/>
    <hyperlink ref="U7:W7" r:id="rId8" display="Фото участка\фото 06.05.2026\№3-64м2.JPG"/>
    <hyperlink ref="U13:W13" r:id="rId9" display="Фото участка\фото 06.05.2026\№9-31,2м2.JPG"/>
    <hyperlink ref="U14:W14" r:id="rId10" display="Фото участка\фото 06.05.2026\№10-21м2.JPG"/>
    <hyperlink ref="U15:W15" r:id="rId11" display="Фото участка\фото 06.05.2026\№11-9м2.JPG"/>
    <hyperlink ref="U16:W16" r:id="rId12" display="Фото участка\фото 06.05.2026\№12-8м2.JPG"/>
    <hyperlink ref="U17:W17" r:id="rId13" display="Фото участка\фото 06.05.2026\№13-3м2.JPG"/>
  </hyperlinks>
  <pageMargins left="0.7" right="0.7" top="0.75" bottom="0.75" header="0.3" footer="0.3"/>
  <pageSetup paperSize="9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ТЗ</vt:lpstr>
      <vt:lpstr>Дефектная ведомость</vt:lpstr>
      <vt:lpstr>Схематическое расположение </vt:lpstr>
      <vt:lpstr>'Дефектная ведомость'!Область_печати</vt:lpstr>
      <vt:lpstr>ТЗ!Область_печати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voronkov</dc:creator>
  <cp:lastModifiedBy>polupanova</cp:lastModifiedBy>
  <cp:revision>27</cp:revision>
  <cp:lastPrinted>2026-07-29T13:30:39Z</cp:lastPrinted>
  <dcterms:created xsi:type="dcterms:W3CDTF">2013-03-19T05:14:23Z</dcterms:created>
  <dcterms:modified xsi:type="dcterms:W3CDTF">2026-07-30T13:06:43Z</dcterms:modified>
</cp:coreProperties>
</file>